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5" r:id="rId1"/>
    <sheet name="2кв" sheetId="27" r:id="rId2"/>
    <sheet name="3кв" sheetId="28" r:id="rId3"/>
    <sheet name="4кв" sheetId="29" r:id="rId4"/>
    <sheet name="отчет" sheetId="26" r:id="rId5"/>
  </sheets>
  <definedNames>
    <definedName name="_xlnm.Print_Area" localSheetId="0">'1кв'!$A$1:$E$52</definedName>
    <definedName name="_xlnm.Print_Area" localSheetId="1">'2кв'!$A$1:$E$49</definedName>
    <definedName name="_xlnm.Print_Area" localSheetId="2">'3кв'!$A$1:$E$50</definedName>
    <definedName name="_xlnm.Print_Area" localSheetId="3">'4кв'!$A$1:$E$51</definedName>
    <definedName name="_xlnm.Print_Area" localSheetId="4">отчет!$A$1:$C$47</definedName>
  </definedNames>
  <calcPr calcId="152511"/>
</workbook>
</file>

<file path=xl/calcChain.xml><?xml version="1.0" encoding="utf-8"?>
<calcChain xmlns="http://schemas.openxmlformats.org/spreadsheetml/2006/main">
  <c r="C28" i="26" l="1"/>
  <c r="C24" i="26"/>
  <c r="C32" i="26" s="1"/>
  <c r="C33" i="26" s="1"/>
  <c r="C27" i="26"/>
  <c r="C30" i="26"/>
  <c r="C29" i="26"/>
  <c r="C26" i="26"/>
  <c r="C23" i="26"/>
  <c r="C20" i="26"/>
  <c r="C21" i="26"/>
  <c r="C22" i="26"/>
  <c r="C17" i="26"/>
  <c r="C18" i="26"/>
  <c r="C19" i="26"/>
  <c r="C16" i="26"/>
  <c r="C13" i="26"/>
  <c r="C12" i="26"/>
  <c r="C6" i="26"/>
  <c r="B46" i="29"/>
  <c r="E33" i="29"/>
  <c r="E27" i="29"/>
  <c r="E30" i="29"/>
  <c r="E29" i="29"/>
  <c r="E31" i="29"/>
  <c r="E28" i="29"/>
  <c r="E23" i="29"/>
  <c r="E21" i="29"/>
  <c r="B50" i="29" l="1"/>
  <c r="B51" i="29" s="1"/>
  <c r="E27" i="28"/>
  <c r="E28" i="28"/>
  <c r="B45" i="28" l="1"/>
  <c r="B48" i="28"/>
  <c r="E23" i="28"/>
  <c r="E21" i="28"/>
  <c r="E32" i="28" s="1"/>
  <c r="B49" i="28" s="1"/>
  <c r="B50" i="28" l="1"/>
  <c r="B44" i="27"/>
  <c r="E31" i="27"/>
  <c r="E29" i="27"/>
  <c r="E28" i="27"/>
  <c r="B47" i="27"/>
  <c r="E23" i="27"/>
  <c r="E21" i="27"/>
  <c r="B48" i="27" s="1"/>
  <c r="B49" i="27" l="1"/>
  <c r="E31" i="25"/>
  <c r="E34" i="25" l="1"/>
  <c r="E32" i="25" l="1"/>
  <c r="E30" i="25"/>
  <c r="E21" i="25" l="1"/>
  <c r="C38" i="26" l="1"/>
  <c r="C14" i="26" l="1"/>
  <c r="B50" i="25"/>
  <c r="E23" i="25"/>
  <c r="B51" i="25" l="1"/>
  <c r="B52" i="25" l="1"/>
</calcChain>
</file>

<file path=xl/sharedStrings.xml><?xml version="1.0" encoding="utf-8"?>
<sst xmlns="http://schemas.openxmlformats.org/spreadsheetml/2006/main" count="346" uniqueCount="133">
  <si>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</si>
  <si>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</si>
  <si>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</si>
  <si>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</si>
  <si>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</si>
  <si>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</si>
  <si>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</si>
  <si>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</si>
  <si>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</si>
  <si>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</si>
  <si>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</si>
  <si>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</si>
  <si>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</si>
  <si>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</si>
  <si>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</si>
  <si>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</si>
  <si>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</si>
  <si>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</si>
  <si>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</si>
  <si>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</si>
  <si>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</si>
  <si>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</si>
  <si>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</si>
  <si>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15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</si>
  <si>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</si>
  <si>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</si>
  <si>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</si>
  <si>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t>Стоимость материалов</t>
  </si>
  <si>
    <t>1 квартал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</si>
  <si>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</si>
  <si>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</si>
  <si>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</si>
  <si>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>руб.</t>
  </si>
  <si>
    <t>Работы по содержанию и тек. ремонту</t>
  </si>
  <si>
    <t>Остаток на начало квартала</t>
  </si>
  <si>
    <t xml:space="preserve">Расходы по управлению МКД </t>
  </si>
  <si>
    <t>определена приложением № 9 к договору</t>
  </si>
  <si>
    <t>Услуги по содержанию многоквартирного дома</t>
  </si>
  <si>
    <t xml:space="preserve">Дератизация и дезинсекция </t>
  </si>
  <si>
    <t>по заявке собственников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</si>
  <si>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</t>
    </r>
  </si>
  <si>
    <t xml:space="preserve">Оплачено за размещение оборудования ТТК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</si>
  <si>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Чередникова Артема Сергеевича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</si>
  <si>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 лице председателя совета дома Чередникова А.С.</t>
    </r>
  </si>
  <si>
    <t>холодная вода на СОИ</t>
  </si>
  <si>
    <t>электроэнергия на СОИ</t>
  </si>
  <si>
    <t>водоотведение на СОИ</t>
  </si>
  <si>
    <t>Остаток на конец квартала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</si>
  <si>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</si>
  <si>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Sдома=4393,1м2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</si>
  <si>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</si>
  <si>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3кв</t>
  </si>
  <si>
    <t>ч/ч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</si>
  <si>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</si>
  <si>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</si>
  <si>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</si>
  <si>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</si>
  <si>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</si>
  <si>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</si>
  <si>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</si>
  <si>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</si>
  <si>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</si>
  <si>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</si>
  <si>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</si>
  <si>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</si>
  <si>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>Итого расходов</t>
  </si>
  <si>
    <t>Справочно: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</si>
  <si>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</si>
  <si>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</si>
  <si>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</si>
  <si>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</si>
  <si>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 Линейная, д. 15</t>
  </si>
  <si>
    <t>за 1 квартал 2024 года</t>
  </si>
  <si>
    <t>31.03.2024 г.</t>
  </si>
  <si>
    <t>Частичный ремонт мягкой кровли</t>
  </si>
  <si>
    <t>февраль</t>
  </si>
  <si>
    <t>март</t>
  </si>
  <si>
    <t>февраль, март</t>
  </si>
  <si>
    <t>Обрезка веток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</si>
  <si>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</si>
  <si>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</si>
  <si>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Поверка ОДПУ ТЭ</t>
  </si>
  <si>
    <t>Предъявлено населению 332467,32</t>
  </si>
  <si>
    <t>Ремонт тамбуров 1,2,3, 4,5,6 подъезды (смета)( общая сумма 230662,74 руб, списываем только стоимость мат-ов)</t>
  </si>
  <si>
    <t xml:space="preserve">           2. Всего за период с "01" 03 2024 г. по "31" 03 2024 г. выполнено работ (оказано услуг) на общую сумму триста семьдесят пять тысяч двести сорок восемь рублей 68 копеек.</t>
  </si>
  <si>
    <t>за 2 квартал 2024 года</t>
  </si>
  <si>
    <t>30.06.2024 г.</t>
  </si>
  <si>
    <t>2 квартал</t>
  </si>
  <si>
    <t>Покраска МАФ (кв7).</t>
  </si>
  <si>
    <t>апрель</t>
  </si>
  <si>
    <t>апрель-май</t>
  </si>
  <si>
    <t>Ремонт скамеек возле 2 и 5 подьездов (кв.5, 56)</t>
  </si>
  <si>
    <t xml:space="preserve">           2. Всего за период с "01" 04 2024 г. по "30" 06 2024 г. выполнено работ (оказано услуг) на общую сумму триста двадцать две тысячи сто сорок шесть рублей 92 копейки.</t>
  </si>
  <si>
    <t>Предъявлено населению 319065,5</t>
  </si>
  <si>
    <t>за 3 квартал 2024 года</t>
  </si>
  <si>
    <t>30.09.2024 г.</t>
  </si>
  <si>
    <t>3 квартал</t>
  </si>
  <si>
    <t>S дома = 4393,1 м2</t>
  </si>
  <si>
    <t>Опиловка дерева, вывоз веток (кв.7)</t>
  </si>
  <si>
    <t>Оборудование укрытия инвентарем</t>
  </si>
  <si>
    <t>Замена запорной арматуры на отоплении (смета)</t>
  </si>
  <si>
    <t>июль</t>
  </si>
  <si>
    <t>август</t>
  </si>
  <si>
    <t>сентябрь</t>
  </si>
  <si>
    <t xml:space="preserve">           2. Всего за период с "01" 07 2024 г. по "30" 09 2024 г. выполнено работ (оказано услуг) на общую сумму триста сорок четыре тысячи двести пятьдесят два рубля  23 копейки.</t>
  </si>
  <si>
    <t>Предъявлено населению 367703,65</t>
  </si>
  <si>
    <t>за 4 квартал 2024 года</t>
  </si>
  <si>
    <t>31.12.2024 г.</t>
  </si>
  <si>
    <t>4 квартал</t>
  </si>
  <si>
    <t>Монтаж парапета (кв.7)</t>
  </si>
  <si>
    <t xml:space="preserve">Ремонт мягкой кровли выхода на крышу </t>
  </si>
  <si>
    <t>Ремонт отопления, стояка (кв.40)</t>
  </si>
  <si>
    <t>ноябрь</t>
  </si>
  <si>
    <t>декабрь</t>
  </si>
  <si>
    <t>Ремонт кровли на карнизных плитах</t>
  </si>
  <si>
    <t xml:space="preserve">           2. Всего за период с "01" 10 2024 г. по "31" 12 2024 г. выполнено работ (оказано услуг) на общую сумму триста сорок четыре тысячи четыреста пятьдесят один рубль 81 копейка.</t>
  </si>
  <si>
    <t>Предъявлено населению 3670983,19</t>
  </si>
  <si>
    <t>НА ЛИЦЕВОМ СЧЕТЕ  ЗА  период  с 01.01.2024 г. по 31.12.2024 г.</t>
  </si>
  <si>
    <t>Начислено всего 1380219,66</t>
  </si>
  <si>
    <t>* электроэнергия на СОИ-37312,21</t>
  </si>
  <si>
    <t>* водоотведение на СОИ- 45803,24</t>
  </si>
  <si>
    <t>* холодная вода на СОИ - 29782,89</t>
  </si>
  <si>
    <t>Остаток средств на 01.01.2025</t>
  </si>
  <si>
    <t>Задолженность населения по оплате на 01.01.2025 г.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</si>
  <si>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</si>
  <si>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</si>
  <si>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</si>
  <si>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Непредвиденные работы 175,3 ч/ч</t>
  </si>
  <si>
    <t xml:space="preserve">   * Поверка ОДПУ ТЭ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</si>
  <si>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</si>
  <si>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Ремонт тамбуров 1,2,3, 4,5,6 подъезды (смета)( общая сумма 230662,74 руб, списываем только стоимость мат-ов)</t>
  </si>
  <si>
    <t xml:space="preserve">   * Оборудование укрытия инвентарем</t>
  </si>
  <si>
    <t xml:space="preserve">   * Замена запорной арматуры на отоплении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</si>
</sst>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4" fontId="16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9" fontId="4" fillId="0" borderId="6" xfId="1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1" fillId="0" borderId="7" xfId="0" applyFont="1" applyBorder="1" applyAlignment="1"/>
    <xf numFmtId="4" fontId="7" fillId="0" borderId="0" xfId="1" applyNumberFormat="1" applyFont="1" applyAlignment="1">
      <alignment wrapText="1"/>
    </xf>
    <xf numFmtId="4" fontId="4" fillId="0" borderId="0" xfId="1" applyNumberFormat="1" applyFont="1"/>
    <xf numFmtId="4" fontId="7" fillId="0" borderId="0" xfId="1" applyNumberFormat="1" applyFont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1" fillId="3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" fontId="3" fillId="0" borderId="0" xfId="0" applyNumberFormat="1" applyFont="1"/>
    <xf numFmtId="0" fontId="3" fillId="0" borderId="0" xfId="0" applyFont="1" applyBorder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0" xfId="0" applyFont="1" applyAlignment="1">
      <alignment horizontal="right" wrapText="1"/>
    </xf>
    <xf numFmtId="0" fontId="11" fillId="0" borderId="7" xfId="0" applyFont="1" applyBorder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1" fillId="0" borderId="9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6" fontId="4" fillId="2" borderId="10" xfId="1" applyNumberFormat="1" applyFont="1" applyFill="1" applyBorder="1" applyAlignment="1">
      <alignment horizontal="right" vertical="center" wrapText="1"/>
    </xf>
    <xf numFmtId="43" fontId="7" fillId="0" borderId="5" xfId="1" applyFont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39" fontId="4" fillId="0" borderId="1" xfId="1" applyNumberFormat="1" applyFont="1" applyBorder="1" applyAlignment="1">
      <alignment horizontal="right" vertical="center" wrapText="1"/>
    </xf>
    <xf numFmtId="0" fontId="19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/>
    <xf numFmtId="165" fontId="8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2" borderId="1" xfId="1" applyFont="1" applyFill="1" applyBorder="1" applyAlignment="1">
      <alignment horizontal="center"/>
    </xf>
    <xf numFmtId="166" fontId="3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43" fontId="20" fillId="0" borderId="0" xfId="0" applyNumberFormat="1" applyFont="1"/>
    <xf numFmtId="43" fontId="3" fillId="0" borderId="1" xfId="1" applyFont="1" applyBorder="1" applyAlignment="1">
      <alignment horizontal="center"/>
    </xf>
    <xf numFmtId="0" fontId="18" fillId="0" borderId="1" xfId="0" applyFont="1" applyBorder="1" applyAlignment="1">
      <alignment wrapText="1"/>
    </xf>
    <xf numFmtId="43" fontId="8" fillId="0" borderId="1" xfId="1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2" zoomScaleSheetLayoutView="100" workbookViewId="0">
      <selection activeCell="E31" sqref="E31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8" ht="15.75" x14ac:dyDescent="0.25">
      <c r="A1" s="73" t="s">
        <v>11</v>
      </c>
      <c r="B1" s="73"/>
      <c r="C1" s="73"/>
      <c r="D1" s="73"/>
      <c r="E1" s="73"/>
    </row>
    <row r="2" spans="1:8" ht="33.75" customHeight="1" x14ac:dyDescent="0.25">
      <c r="A2" s="74" t="s">
        <v>12</v>
      </c>
      <c r="B2" s="75"/>
      <c r="C2" s="75"/>
      <c r="D2" s="75"/>
      <c r="E2" s="75"/>
    </row>
    <row r="3" spans="1:8" x14ac:dyDescent="0.25">
      <c r="A3" s="76" t="s">
        <v>72</v>
      </c>
      <c r="B3" s="76"/>
      <c r="C3" s="76"/>
      <c r="D3" s="76"/>
      <c r="E3" s="76"/>
    </row>
    <row r="4" spans="1:8" s="1" customFormat="1" ht="17.25" customHeight="1" x14ac:dyDescent="0.25">
      <c r="A4" s="14" t="s">
        <v>13</v>
      </c>
      <c r="B4" s="15"/>
      <c r="C4" s="15"/>
      <c r="D4" s="34"/>
      <c r="E4" s="48" t="s">
        <v>73</v>
      </c>
    </row>
    <row r="5" spans="1:8" x14ac:dyDescent="0.25">
      <c r="A5" s="77" t="s">
        <v>0</v>
      </c>
      <c r="B5" s="77"/>
      <c r="C5" s="77"/>
      <c r="D5" s="77"/>
      <c r="E5" s="77"/>
    </row>
    <row r="6" spans="1:8" x14ac:dyDescent="0.25">
      <c r="A6" s="78" t="s">
        <v>23</v>
      </c>
      <c r="B6" s="78"/>
      <c r="C6" s="78"/>
      <c r="D6" s="78"/>
      <c r="E6" s="78"/>
    </row>
    <row r="7" spans="1:8" x14ac:dyDescent="0.25">
      <c r="A7" s="80" t="s">
        <v>1</v>
      </c>
      <c r="B7" s="80"/>
      <c r="C7" s="80"/>
      <c r="D7" s="80"/>
      <c r="E7" s="80"/>
    </row>
    <row r="8" spans="1:8" ht="17.25" customHeight="1" x14ac:dyDescent="0.25">
      <c r="A8" s="77" t="s">
        <v>42</v>
      </c>
      <c r="B8" s="77"/>
      <c r="C8" s="77"/>
      <c r="D8" s="77"/>
      <c r="E8" s="77"/>
    </row>
    <row r="9" spans="1:8" ht="24" customHeight="1" x14ac:dyDescent="0.25">
      <c r="A9" s="80" t="s">
        <v>14</v>
      </c>
      <c r="B9" s="81"/>
      <c r="C9" s="81"/>
      <c r="D9" s="81"/>
      <c r="E9" s="81"/>
    </row>
    <row r="10" spans="1:8" ht="29.25" customHeight="1" x14ac:dyDescent="0.25">
      <c r="A10" s="77" t="s">
        <v>40</v>
      </c>
      <c r="B10" s="77"/>
      <c r="C10" s="77"/>
      <c r="D10" s="77"/>
      <c r="E10" s="77"/>
    </row>
    <row r="11" spans="1:8" ht="13.15" customHeight="1" x14ac:dyDescent="0.25">
      <c r="A11" s="80" t="s">
        <v>15</v>
      </c>
      <c r="B11" s="81"/>
      <c r="C11" s="81"/>
      <c r="D11" s="81"/>
      <c r="E11" s="81"/>
    </row>
    <row r="12" spans="1:8" ht="16.5" customHeight="1" x14ac:dyDescent="0.25">
      <c r="A12" s="77" t="s">
        <v>21</v>
      </c>
      <c r="B12" s="77"/>
      <c r="C12" s="77"/>
      <c r="D12" s="77"/>
      <c r="E12" s="77"/>
    </row>
    <row r="13" spans="1:8" ht="13.9" customHeight="1" x14ac:dyDescent="0.25">
      <c r="A13" s="80" t="s">
        <v>2</v>
      </c>
      <c r="B13" s="81"/>
      <c r="C13" s="81"/>
      <c r="D13" s="81"/>
      <c r="E13" s="81"/>
    </row>
    <row r="14" spans="1:8" ht="17.25" customHeight="1" x14ac:dyDescent="0.25">
      <c r="A14" s="77" t="s">
        <v>48</v>
      </c>
      <c r="B14" s="77"/>
      <c r="C14" s="77"/>
      <c r="D14" s="77"/>
      <c r="E14" s="77"/>
      <c r="H14" s="2" t="s">
        <v>51</v>
      </c>
    </row>
    <row r="15" spans="1:8" ht="13.9" customHeight="1" x14ac:dyDescent="0.25">
      <c r="A15" s="80" t="s">
        <v>16</v>
      </c>
      <c r="B15" s="81"/>
      <c r="C15" s="81"/>
      <c r="D15" s="81"/>
      <c r="E15" s="81"/>
    </row>
    <row r="16" spans="1:8" ht="31.5" customHeight="1" x14ac:dyDescent="0.25">
      <c r="A16" s="77" t="s">
        <v>17</v>
      </c>
      <c r="B16" s="77"/>
      <c r="C16" s="77"/>
      <c r="D16" s="77"/>
      <c r="E16" s="77"/>
    </row>
    <row r="17" spans="1:7" ht="63" customHeight="1" x14ac:dyDescent="0.25">
      <c r="A17" s="77" t="s">
        <v>24</v>
      </c>
      <c r="B17" s="77"/>
      <c r="C17" s="77"/>
      <c r="D17" s="77"/>
      <c r="E17" s="77"/>
    </row>
    <row r="18" spans="1:7" ht="36" customHeight="1" x14ac:dyDescent="0.25">
      <c r="A18" s="79" t="s">
        <v>25</v>
      </c>
      <c r="B18" s="79"/>
      <c r="C18" s="79"/>
      <c r="D18" s="79"/>
      <c r="E18" s="79"/>
    </row>
    <row r="19" spans="1:7" x14ac:dyDescent="0.25">
      <c r="A19" s="79"/>
      <c r="B19" s="79"/>
      <c r="C19" s="79"/>
      <c r="D19" s="79"/>
      <c r="E19" s="79"/>
      <c r="F19" s="2">
        <v>4393.1000000000004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3" t="s">
        <v>37</v>
      </c>
      <c r="B21" s="8" t="s">
        <v>36</v>
      </c>
      <c r="C21" s="3" t="s">
        <v>4</v>
      </c>
      <c r="D21" s="3">
        <v>13.66</v>
      </c>
      <c r="E21" s="7">
        <f>D21*F19*G19</f>
        <v>180029.23800000001</v>
      </c>
      <c r="G21" s="12"/>
    </row>
    <row r="22" spans="1:7" ht="25.5" x14ac:dyDescent="0.25">
      <c r="A22" s="6" t="s">
        <v>38</v>
      </c>
      <c r="B22" s="17" t="s">
        <v>39</v>
      </c>
      <c r="C22" s="3" t="s">
        <v>32</v>
      </c>
      <c r="D22" s="3"/>
      <c r="E22" s="25">
        <v>0</v>
      </c>
      <c r="G22" s="12"/>
    </row>
    <row r="23" spans="1:7" x14ac:dyDescent="0.25">
      <c r="A23" s="6" t="s">
        <v>35</v>
      </c>
      <c r="B23" s="8" t="s">
        <v>22</v>
      </c>
      <c r="C23" s="3" t="s">
        <v>4</v>
      </c>
      <c r="D23" s="3">
        <v>6.06</v>
      </c>
      <c r="E23" s="7">
        <f>D23*F19*G19</f>
        <v>79866.558000000005</v>
      </c>
      <c r="G23" s="12"/>
    </row>
    <row r="24" spans="1:7" x14ac:dyDescent="0.25">
      <c r="A24" s="6" t="s">
        <v>46</v>
      </c>
      <c r="B24" s="8" t="s">
        <v>28</v>
      </c>
      <c r="C24" s="3" t="s">
        <v>32</v>
      </c>
      <c r="D24" s="3"/>
      <c r="E24" s="7">
        <v>5944.12</v>
      </c>
      <c r="G24" s="12"/>
    </row>
    <row r="25" spans="1:7" x14ac:dyDescent="0.25">
      <c r="A25" s="6" t="s">
        <v>45</v>
      </c>
      <c r="B25" s="8" t="s">
        <v>28</v>
      </c>
      <c r="C25" s="3" t="s">
        <v>32</v>
      </c>
      <c r="D25" s="3"/>
      <c r="E25" s="7">
        <v>9059.7999999999993</v>
      </c>
      <c r="G25" s="12"/>
    </row>
    <row r="26" spans="1:7" x14ac:dyDescent="0.25">
      <c r="A26" s="6" t="s">
        <v>44</v>
      </c>
      <c r="B26" s="8" t="s">
        <v>28</v>
      </c>
      <c r="C26" s="3" t="s">
        <v>32</v>
      </c>
      <c r="D26" s="3"/>
      <c r="E26" s="7">
        <v>3796.81</v>
      </c>
      <c r="G26" s="12"/>
    </row>
    <row r="27" spans="1:7" x14ac:dyDescent="0.25">
      <c r="A27" s="6" t="s">
        <v>27</v>
      </c>
      <c r="B27" s="8" t="s">
        <v>28</v>
      </c>
      <c r="C27" s="3" t="s">
        <v>32</v>
      </c>
      <c r="D27" s="3"/>
      <c r="E27" s="7">
        <v>20101.509999999998</v>
      </c>
      <c r="G27" s="12"/>
    </row>
    <row r="28" spans="1:7" s="54" customFormat="1" ht="60" x14ac:dyDescent="0.25">
      <c r="A28" s="50" t="s">
        <v>79</v>
      </c>
      <c r="B28" s="51" t="s">
        <v>80</v>
      </c>
      <c r="C28" s="52" t="s">
        <v>32</v>
      </c>
      <c r="D28" s="52"/>
      <c r="E28" s="53">
        <v>692.5</v>
      </c>
    </row>
    <row r="29" spans="1:7" x14ac:dyDescent="0.25">
      <c r="A29" s="6" t="s">
        <v>81</v>
      </c>
      <c r="B29" s="8" t="s">
        <v>28</v>
      </c>
      <c r="C29" s="3" t="s">
        <v>32</v>
      </c>
      <c r="D29" s="3"/>
      <c r="E29" s="7">
        <v>4500</v>
      </c>
      <c r="G29" s="12"/>
    </row>
    <row r="30" spans="1:7" x14ac:dyDescent="0.25">
      <c r="A30" s="22" t="s">
        <v>74</v>
      </c>
      <c r="B30" s="23" t="s">
        <v>75</v>
      </c>
      <c r="C30" s="24" t="s">
        <v>52</v>
      </c>
      <c r="D30" s="49">
        <v>44</v>
      </c>
      <c r="E30" s="21">
        <f>D30*260.07</f>
        <v>11443.08</v>
      </c>
      <c r="G30" s="12"/>
    </row>
    <row r="31" spans="1:7" ht="60" x14ac:dyDescent="0.25">
      <c r="A31" s="22" t="s">
        <v>83</v>
      </c>
      <c r="B31" s="23" t="s">
        <v>77</v>
      </c>
      <c r="C31" s="24" t="s">
        <v>32</v>
      </c>
      <c r="D31" s="26"/>
      <c r="E31" s="21">
        <f>23288.58+18828.07+17360.32</f>
        <v>59476.97</v>
      </c>
      <c r="G31" s="12"/>
    </row>
    <row r="32" spans="1:7" x14ac:dyDescent="0.25">
      <c r="A32" s="22" t="s">
        <v>78</v>
      </c>
      <c r="B32" s="23" t="s">
        <v>76</v>
      </c>
      <c r="C32" s="24" t="s">
        <v>52</v>
      </c>
      <c r="D32" s="49">
        <v>1.3</v>
      </c>
      <c r="E32" s="21">
        <f>D32*260.07</f>
        <v>338.09100000000001</v>
      </c>
      <c r="G32" s="12"/>
    </row>
    <row r="33" spans="1:8" x14ac:dyDescent="0.25">
      <c r="A33" s="33"/>
      <c r="B33" s="23"/>
      <c r="C33" s="24"/>
      <c r="D33" s="30"/>
      <c r="E33" s="21"/>
      <c r="G33" s="12"/>
    </row>
    <row r="34" spans="1:8" s="10" customFormat="1" ht="14.25" x14ac:dyDescent="0.2">
      <c r="A34" s="18" t="s">
        <v>26</v>
      </c>
      <c r="B34" s="19"/>
      <c r="C34" s="20"/>
      <c r="D34" s="20"/>
      <c r="E34" s="9">
        <f>SUM(E21:E33)</f>
        <v>375248.67700000003</v>
      </c>
    </row>
    <row r="35" spans="1:8" ht="45.75" customHeight="1" x14ac:dyDescent="0.25">
      <c r="A35" s="85" t="s">
        <v>84</v>
      </c>
      <c r="B35" s="85"/>
      <c r="C35" s="85"/>
      <c r="D35" s="85"/>
      <c r="E35" s="85"/>
    </row>
    <row r="36" spans="1:8" ht="32.25" customHeight="1" x14ac:dyDescent="0.25">
      <c r="A36" s="77" t="s">
        <v>20</v>
      </c>
      <c r="B36" s="77"/>
      <c r="C36" s="77"/>
      <c r="D36" s="77"/>
      <c r="E36" s="77"/>
    </row>
    <row r="37" spans="1:8" ht="15.75" customHeight="1" x14ac:dyDescent="0.25">
      <c r="A37" s="77" t="s">
        <v>19</v>
      </c>
      <c r="B37" s="77"/>
      <c r="C37" s="77"/>
      <c r="D37" s="77"/>
      <c r="E37" s="77"/>
      <c r="F37" s="10"/>
      <c r="G37" s="10"/>
      <c r="H37" s="11"/>
    </row>
    <row r="38" spans="1:8" ht="36.75" customHeight="1" x14ac:dyDescent="0.25">
      <c r="A38" s="77" t="s">
        <v>29</v>
      </c>
      <c r="B38" s="77"/>
      <c r="C38" s="77"/>
      <c r="D38" s="77"/>
      <c r="E38" s="77"/>
    </row>
    <row r="39" spans="1:8" x14ac:dyDescent="0.25">
      <c r="A39" s="86" t="s">
        <v>5</v>
      </c>
      <c r="B39" s="86"/>
      <c r="C39" s="86"/>
      <c r="D39" s="86"/>
      <c r="E39" s="86"/>
    </row>
    <row r="40" spans="1:8" ht="15" customHeight="1" x14ac:dyDescent="0.25">
      <c r="A40" s="82" t="s">
        <v>50</v>
      </c>
      <c r="B40" s="82"/>
      <c r="C40" s="82"/>
      <c r="D40" s="82"/>
      <c r="E40" s="4"/>
    </row>
    <row r="41" spans="1:8" x14ac:dyDescent="0.25">
      <c r="B41" s="83" t="s">
        <v>18</v>
      </c>
      <c r="C41" s="83"/>
      <c r="D41" s="83"/>
      <c r="E41" s="5" t="s">
        <v>6</v>
      </c>
    </row>
    <row r="42" spans="1:8" x14ac:dyDescent="0.25">
      <c r="A42" s="32"/>
      <c r="B42" s="32"/>
      <c r="C42" s="32"/>
      <c r="D42" s="32"/>
      <c r="E42" s="32"/>
    </row>
    <row r="43" spans="1:8" x14ac:dyDescent="0.25">
      <c r="A43" s="84" t="s">
        <v>43</v>
      </c>
      <c r="B43" s="84"/>
      <c r="C43" s="84"/>
      <c r="D43" s="84"/>
      <c r="E43" s="4"/>
    </row>
    <row r="44" spans="1:8" x14ac:dyDescent="0.25">
      <c r="B44" s="83" t="s">
        <v>18</v>
      </c>
      <c r="C44" s="83"/>
      <c r="D44" s="83"/>
      <c r="E44" s="5" t="s">
        <v>6</v>
      </c>
    </row>
    <row r="45" spans="1:8" x14ac:dyDescent="0.25">
      <c r="A45" s="2" t="s">
        <v>49</v>
      </c>
    </row>
    <row r="46" spans="1:8" x14ac:dyDescent="0.25">
      <c r="A46" s="10" t="s">
        <v>30</v>
      </c>
    </row>
    <row r="47" spans="1:8" ht="15.75" x14ac:dyDescent="0.25">
      <c r="A47" s="1" t="s">
        <v>34</v>
      </c>
      <c r="B47" s="27">
        <v>-116520.8</v>
      </c>
    </row>
    <row r="48" spans="1:8" ht="16.5" customHeight="1" x14ac:dyDescent="0.25">
      <c r="A48" s="31" t="s">
        <v>82</v>
      </c>
      <c r="B48" s="28"/>
    </row>
    <row r="49" spans="1:2" x14ac:dyDescent="0.25">
      <c r="A49" s="2" t="s">
        <v>31</v>
      </c>
      <c r="B49" s="28">
        <v>330777.07</v>
      </c>
    </row>
    <row r="50" spans="1:2" ht="30" x14ac:dyDescent="0.25">
      <c r="A50" s="16" t="s">
        <v>41</v>
      </c>
      <c r="B50" s="28">
        <f>330*3</f>
        <v>990</v>
      </c>
    </row>
    <row r="51" spans="1:2" ht="30" x14ac:dyDescent="0.25">
      <c r="A51" s="31" t="s">
        <v>33</v>
      </c>
      <c r="B51" s="28">
        <f>E34</f>
        <v>375248.67700000003</v>
      </c>
    </row>
    <row r="52" spans="1:2" ht="15.75" x14ac:dyDescent="0.25">
      <c r="A52" s="1" t="s">
        <v>47</v>
      </c>
      <c r="B52" s="29">
        <f>B47+B49+B50-B51</f>
        <v>-160002.40700000001</v>
      </c>
    </row>
    <row r="55" spans="1:2" x14ac:dyDescent="0.25">
      <c r="B55" s="2">
        <v>-116520.8</v>
      </c>
    </row>
  </sheetData>
  <mergeCells count="27">
    <mergeCell ref="A40:D40"/>
    <mergeCell ref="B41:D41"/>
    <mergeCell ref="A43:D43"/>
    <mergeCell ref="B44:D44"/>
    <mergeCell ref="A19:E19"/>
    <mergeCell ref="A35:E35"/>
    <mergeCell ref="A36:E36"/>
    <mergeCell ref="A37:E37"/>
    <mergeCell ref="A38:E38"/>
    <mergeCell ref="A39:E39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2" zoomScaleSheetLayoutView="100" workbookViewId="0">
      <selection activeCell="D28" sqref="D28:D29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8" ht="15.75" x14ac:dyDescent="0.25">
      <c r="A1" s="73" t="s">
        <v>11</v>
      </c>
      <c r="B1" s="73"/>
      <c r="C1" s="73"/>
      <c r="D1" s="73"/>
      <c r="E1" s="73"/>
    </row>
    <row r="2" spans="1:8" ht="33.75" customHeight="1" x14ac:dyDescent="0.25">
      <c r="A2" s="74" t="s">
        <v>12</v>
      </c>
      <c r="B2" s="75"/>
      <c r="C2" s="75"/>
      <c r="D2" s="75"/>
      <c r="E2" s="75"/>
    </row>
    <row r="3" spans="1:8" x14ac:dyDescent="0.25">
      <c r="A3" s="76" t="s">
        <v>85</v>
      </c>
      <c r="B3" s="76"/>
      <c r="C3" s="76"/>
      <c r="D3" s="76"/>
      <c r="E3" s="76"/>
    </row>
    <row r="4" spans="1:8" s="1" customFormat="1" ht="17.25" customHeight="1" x14ac:dyDescent="0.25">
      <c r="A4" s="14" t="s">
        <v>13</v>
      </c>
      <c r="B4" s="15"/>
      <c r="C4" s="15"/>
      <c r="D4" s="34"/>
      <c r="E4" s="48" t="s">
        <v>86</v>
      </c>
    </row>
    <row r="5" spans="1:8" x14ac:dyDescent="0.25">
      <c r="A5" s="77" t="s">
        <v>0</v>
      </c>
      <c r="B5" s="77"/>
      <c r="C5" s="77"/>
      <c r="D5" s="77"/>
      <c r="E5" s="77"/>
    </row>
    <row r="6" spans="1:8" x14ac:dyDescent="0.25">
      <c r="A6" s="78" t="s">
        <v>23</v>
      </c>
      <c r="B6" s="78"/>
      <c r="C6" s="78"/>
      <c r="D6" s="78"/>
      <c r="E6" s="78"/>
    </row>
    <row r="7" spans="1:8" x14ac:dyDescent="0.25">
      <c r="A7" s="80" t="s">
        <v>1</v>
      </c>
      <c r="B7" s="80"/>
      <c r="C7" s="80"/>
      <c r="D7" s="80"/>
      <c r="E7" s="80"/>
    </row>
    <row r="8" spans="1:8" ht="17.25" customHeight="1" x14ac:dyDescent="0.25">
      <c r="A8" s="77" t="s">
        <v>42</v>
      </c>
      <c r="B8" s="77"/>
      <c r="C8" s="77"/>
      <c r="D8" s="77"/>
      <c r="E8" s="77"/>
    </row>
    <row r="9" spans="1:8" ht="24" customHeight="1" x14ac:dyDescent="0.25">
      <c r="A9" s="80" t="s">
        <v>14</v>
      </c>
      <c r="B9" s="81"/>
      <c r="C9" s="81"/>
      <c r="D9" s="81"/>
      <c r="E9" s="81"/>
    </row>
    <row r="10" spans="1:8" ht="29.25" customHeight="1" x14ac:dyDescent="0.25">
      <c r="A10" s="77" t="s">
        <v>40</v>
      </c>
      <c r="B10" s="77"/>
      <c r="C10" s="77"/>
      <c r="D10" s="77"/>
      <c r="E10" s="77"/>
    </row>
    <row r="11" spans="1:8" ht="13.15" customHeight="1" x14ac:dyDescent="0.25">
      <c r="A11" s="80" t="s">
        <v>15</v>
      </c>
      <c r="B11" s="81"/>
      <c r="C11" s="81"/>
      <c r="D11" s="81"/>
      <c r="E11" s="81"/>
    </row>
    <row r="12" spans="1:8" ht="16.5" customHeight="1" x14ac:dyDescent="0.25">
      <c r="A12" s="77" t="s">
        <v>21</v>
      </c>
      <c r="B12" s="77"/>
      <c r="C12" s="77"/>
      <c r="D12" s="77"/>
      <c r="E12" s="77"/>
    </row>
    <row r="13" spans="1:8" ht="13.9" customHeight="1" x14ac:dyDescent="0.25">
      <c r="A13" s="80" t="s">
        <v>2</v>
      </c>
      <c r="B13" s="81"/>
      <c r="C13" s="81"/>
      <c r="D13" s="81"/>
      <c r="E13" s="81"/>
    </row>
    <row r="14" spans="1:8" ht="17.25" customHeight="1" x14ac:dyDescent="0.25">
      <c r="A14" s="77" t="s">
        <v>48</v>
      </c>
      <c r="B14" s="77"/>
      <c r="C14" s="77"/>
      <c r="D14" s="77"/>
      <c r="E14" s="77"/>
      <c r="H14" s="2" t="s">
        <v>51</v>
      </c>
    </row>
    <row r="15" spans="1:8" ht="13.9" customHeight="1" x14ac:dyDescent="0.25">
      <c r="A15" s="80" t="s">
        <v>16</v>
      </c>
      <c r="B15" s="81"/>
      <c r="C15" s="81"/>
      <c r="D15" s="81"/>
      <c r="E15" s="81"/>
    </row>
    <row r="16" spans="1:8" ht="31.5" customHeight="1" x14ac:dyDescent="0.25">
      <c r="A16" s="77" t="s">
        <v>17</v>
      </c>
      <c r="B16" s="77"/>
      <c r="C16" s="77"/>
      <c r="D16" s="77"/>
      <c r="E16" s="77"/>
    </row>
    <row r="17" spans="1:7" ht="63" customHeight="1" x14ac:dyDescent="0.25">
      <c r="A17" s="77" t="s">
        <v>24</v>
      </c>
      <c r="B17" s="77"/>
      <c r="C17" s="77"/>
      <c r="D17" s="77"/>
      <c r="E17" s="77"/>
    </row>
    <row r="18" spans="1:7" ht="36" customHeight="1" x14ac:dyDescent="0.25">
      <c r="A18" s="79" t="s">
        <v>25</v>
      </c>
      <c r="B18" s="79"/>
      <c r="C18" s="79"/>
      <c r="D18" s="79"/>
      <c r="E18" s="79"/>
    </row>
    <row r="19" spans="1:7" x14ac:dyDescent="0.25">
      <c r="A19" s="79"/>
      <c r="B19" s="79"/>
      <c r="C19" s="79"/>
      <c r="D19" s="79"/>
      <c r="E19" s="79"/>
      <c r="F19" s="2">
        <v>4393.1000000000004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3" t="s">
        <v>37</v>
      </c>
      <c r="B21" s="8" t="s">
        <v>36</v>
      </c>
      <c r="C21" s="3" t="s">
        <v>4</v>
      </c>
      <c r="D21" s="3">
        <v>13.66</v>
      </c>
      <c r="E21" s="7">
        <f>D21*F19*G19</f>
        <v>180029.23800000001</v>
      </c>
      <c r="G21" s="12"/>
    </row>
    <row r="22" spans="1:7" ht="25.5" x14ac:dyDescent="0.25">
      <c r="A22" s="6" t="s">
        <v>38</v>
      </c>
      <c r="B22" s="17" t="s">
        <v>39</v>
      </c>
      <c r="C22" s="3" t="s">
        <v>32</v>
      </c>
      <c r="D22" s="3"/>
      <c r="E22" s="25">
        <v>0</v>
      </c>
      <c r="G22" s="12"/>
    </row>
    <row r="23" spans="1:7" x14ac:dyDescent="0.25">
      <c r="A23" s="6" t="s">
        <v>35</v>
      </c>
      <c r="B23" s="8" t="s">
        <v>22</v>
      </c>
      <c r="C23" s="3" t="s">
        <v>4</v>
      </c>
      <c r="D23" s="3">
        <v>6.06</v>
      </c>
      <c r="E23" s="7">
        <f>D23*F19*G19</f>
        <v>79866.558000000005</v>
      </c>
      <c r="G23" s="12"/>
    </row>
    <row r="24" spans="1:7" x14ac:dyDescent="0.25">
      <c r="A24" s="6" t="s">
        <v>46</v>
      </c>
      <c r="B24" s="8" t="s">
        <v>87</v>
      </c>
      <c r="C24" s="3" t="s">
        <v>32</v>
      </c>
      <c r="D24" s="3"/>
      <c r="E24" s="7">
        <v>15063.73</v>
      </c>
      <c r="G24" s="12"/>
    </row>
    <row r="25" spans="1:7" x14ac:dyDescent="0.25">
      <c r="A25" s="6" t="s">
        <v>45</v>
      </c>
      <c r="B25" s="8" t="s">
        <v>87</v>
      </c>
      <c r="C25" s="3" t="s">
        <v>32</v>
      </c>
      <c r="D25" s="3"/>
      <c r="E25" s="7">
        <v>7566</v>
      </c>
      <c r="G25" s="12"/>
    </row>
    <row r="26" spans="1:7" x14ac:dyDescent="0.25">
      <c r="A26" s="6" t="s">
        <v>44</v>
      </c>
      <c r="B26" s="8" t="s">
        <v>87</v>
      </c>
      <c r="C26" s="3" t="s">
        <v>32</v>
      </c>
      <c r="D26" s="3"/>
      <c r="E26" s="7">
        <v>9621.99</v>
      </c>
      <c r="G26" s="12"/>
    </row>
    <row r="27" spans="1:7" x14ac:dyDescent="0.25">
      <c r="A27" s="6" t="s">
        <v>27</v>
      </c>
      <c r="B27" s="8" t="s">
        <v>87</v>
      </c>
      <c r="C27" s="3" t="s">
        <v>32</v>
      </c>
      <c r="D27" s="3"/>
      <c r="E27" s="7">
        <v>10104.049999999999</v>
      </c>
      <c r="G27" s="12"/>
    </row>
    <row r="28" spans="1:7" s="54" customFormat="1" x14ac:dyDescent="0.25">
      <c r="A28" s="59" t="s">
        <v>88</v>
      </c>
      <c r="B28" s="60" t="s">
        <v>89</v>
      </c>
      <c r="C28" s="61" t="s">
        <v>52</v>
      </c>
      <c r="D28" s="61">
        <v>64.5</v>
      </c>
      <c r="E28" s="62">
        <f>D28*260.07</f>
        <v>16774.514999999999</v>
      </c>
    </row>
    <row r="29" spans="1:7" ht="30" x14ac:dyDescent="0.25">
      <c r="A29" s="6" t="s">
        <v>91</v>
      </c>
      <c r="B29" s="8" t="s">
        <v>90</v>
      </c>
      <c r="C29" s="3" t="s">
        <v>52</v>
      </c>
      <c r="D29" s="3">
        <v>12</v>
      </c>
      <c r="E29" s="64">
        <f>D29*260.07</f>
        <v>3120.84</v>
      </c>
      <c r="G29" s="12"/>
    </row>
    <row r="30" spans="1:7" x14ac:dyDescent="0.25">
      <c r="A30" s="65"/>
      <c r="B30" s="8"/>
      <c r="C30" s="24"/>
      <c r="D30" s="66"/>
      <c r="E30" s="67"/>
      <c r="G30" s="12"/>
    </row>
    <row r="31" spans="1:7" s="10" customFormat="1" ht="14.25" x14ac:dyDescent="0.2">
      <c r="A31" s="18" t="s">
        <v>26</v>
      </c>
      <c r="B31" s="19"/>
      <c r="C31" s="20"/>
      <c r="D31" s="20"/>
      <c r="E31" s="63">
        <f>SUM(E21:E30)</f>
        <v>322146.92100000003</v>
      </c>
    </row>
    <row r="32" spans="1:7" ht="45.75" customHeight="1" x14ac:dyDescent="0.25">
      <c r="A32" s="85" t="s">
        <v>92</v>
      </c>
      <c r="B32" s="85"/>
      <c r="C32" s="85"/>
      <c r="D32" s="85"/>
      <c r="E32" s="85"/>
    </row>
    <row r="33" spans="1:8" ht="32.25" customHeight="1" x14ac:dyDescent="0.25">
      <c r="A33" s="77" t="s">
        <v>20</v>
      </c>
      <c r="B33" s="77"/>
      <c r="C33" s="77"/>
      <c r="D33" s="77"/>
      <c r="E33" s="77"/>
    </row>
    <row r="34" spans="1:8" ht="15.75" customHeight="1" x14ac:dyDescent="0.25">
      <c r="A34" s="77" t="s">
        <v>19</v>
      </c>
      <c r="B34" s="77"/>
      <c r="C34" s="77"/>
      <c r="D34" s="77"/>
      <c r="E34" s="77"/>
      <c r="F34" s="10"/>
      <c r="G34" s="10"/>
      <c r="H34" s="11"/>
    </row>
    <row r="35" spans="1:8" ht="36.75" customHeight="1" x14ac:dyDescent="0.25">
      <c r="A35" s="77" t="s">
        <v>29</v>
      </c>
      <c r="B35" s="77"/>
      <c r="C35" s="77"/>
      <c r="D35" s="77"/>
      <c r="E35" s="77"/>
    </row>
    <row r="36" spans="1:8" x14ac:dyDescent="0.25">
      <c r="A36" s="86" t="s">
        <v>5</v>
      </c>
      <c r="B36" s="86"/>
      <c r="C36" s="86"/>
      <c r="D36" s="86"/>
      <c r="E36" s="86"/>
    </row>
    <row r="37" spans="1:8" ht="15" customHeight="1" x14ac:dyDescent="0.25">
      <c r="A37" s="82" t="s">
        <v>50</v>
      </c>
      <c r="B37" s="82"/>
      <c r="C37" s="82"/>
      <c r="D37" s="82"/>
      <c r="E37" s="4"/>
    </row>
    <row r="38" spans="1:8" x14ac:dyDescent="0.25">
      <c r="B38" s="83" t="s">
        <v>18</v>
      </c>
      <c r="C38" s="83"/>
      <c r="D38" s="83"/>
      <c r="E38" s="5" t="s">
        <v>6</v>
      </c>
    </row>
    <row r="39" spans="1:8" x14ac:dyDescent="0.25">
      <c r="A39" s="56"/>
      <c r="B39" s="56"/>
      <c r="C39" s="56"/>
      <c r="D39" s="56"/>
      <c r="E39" s="56"/>
    </row>
    <row r="40" spans="1:8" x14ac:dyDescent="0.25">
      <c r="A40" s="84" t="s">
        <v>43</v>
      </c>
      <c r="B40" s="84"/>
      <c r="C40" s="84"/>
      <c r="D40" s="84"/>
      <c r="E40" s="4"/>
    </row>
    <row r="41" spans="1:8" x14ac:dyDescent="0.25">
      <c r="B41" s="83" t="s">
        <v>18</v>
      </c>
      <c r="C41" s="83"/>
      <c r="D41" s="83"/>
      <c r="E41" s="5" t="s">
        <v>6</v>
      </c>
    </row>
    <row r="42" spans="1:8" x14ac:dyDescent="0.25">
      <c r="A42" s="2" t="s">
        <v>49</v>
      </c>
    </row>
    <row r="43" spans="1:8" x14ac:dyDescent="0.25">
      <c r="A43" s="10" t="s">
        <v>30</v>
      </c>
    </row>
    <row r="44" spans="1:8" ht="15.75" x14ac:dyDescent="0.25">
      <c r="A44" s="1" t="s">
        <v>34</v>
      </c>
      <c r="B44" s="27">
        <f>'1кв'!B52</f>
        <v>-160002.40700000001</v>
      </c>
    </row>
    <row r="45" spans="1:8" ht="16.5" customHeight="1" x14ac:dyDescent="0.25">
      <c r="A45" s="55" t="s">
        <v>93</v>
      </c>
      <c r="B45" s="28"/>
    </row>
    <row r="46" spans="1:8" x14ac:dyDescent="0.25">
      <c r="A46" s="2" t="s">
        <v>31</v>
      </c>
      <c r="B46" s="28">
        <v>312397.98</v>
      </c>
    </row>
    <row r="47" spans="1:8" ht="30" x14ac:dyDescent="0.25">
      <c r="A47" s="16" t="s">
        <v>41</v>
      </c>
      <c r="B47" s="28">
        <f>330*3</f>
        <v>990</v>
      </c>
    </row>
    <row r="48" spans="1:8" ht="30" x14ac:dyDescent="0.25">
      <c r="A48" s="55" t="s">
        <v>33</v>
      </c>
      <c r="B48" s="28">
        <f>E31</f>
        <v>322146.92100000003</v>
      </c>
    </row>
    <row r="49" spans="1:2" ht="15.75" x14ac:dyDescent="0.25">
      <c r="A49" s="1" t="s">
        <v>47</v>
      </c>
      <c r="B49" s="29">
        <f>B44+B46+B47-B48</f>
        <v>-168761.34800000006</v>
      </c>
    </row>
    <row r="52" spans="1:2" x14ac:dyDescent="0.25">
      <c r="B52" s="2">
        <v>-116520.8</v>
      </c>
    </row>
  </sheetData>
  <mergeCells count="27">
    <mergeCell ref="B38:D38"/>
    <mergeCell ref="A40:D40"/>
    <mergeCell ref="B41:D41"/>
    <mergeCell ref="A32:E32"/>
    <mergeCell ref="A33:E33"/>
    <mergeCell ref="A34:E34"/>
    <mergeCell ref="A35:E35"/>
    <mergeCell ref="A36:E36"/>
    <mergeCell ref="A37:D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5" zoomScaleSheetLayoutView="100" workbookViewId="0">
      <selection activeCell="A29" sqref="A29:A30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8" ht="15.75" x14ac:dyDescent="0.25">
      <c r="A1" s="73" t="s">
        <v>11</v>
      </c>
      <c r="B1" s="73"/>
      <c r="C1" s="73"/>
      <c r="D1" s="73"/>
      <c r="E1" s="73"/>
    </row>
    <row r="2" spans="1:8" ht="33.75" customHeight="1" x14ac:dyDescent="0.25">
      <c r="A2" s="74" t="s">
        <v>12</v>
      </c>
      <c r="B2" s="75"/>
      <c r="C2" s="75"/>
      <c r="D2" s="75"/>
      <c r="E2" s="75"/>
    </row>
    <row r="3" spans="1:8" x14ac:dyDescent="0.25">
      <c r="A3" s="76" t="s">
        <v>94</v>
      </c>
      <c r="B3" s="76"/>
      <c r="C3" s="76"/>
      <c r="D3" s="76"/>
      <c r="E3" s="76"/>
    </row>
    <row r="4" spans="1:8" s="1" customFormat="1" ht="17.25" customHeight="1" x14ac:dyDescent="0.25">
      <c r="A4" s="14" t="s">
        <v>13</v>
      </c>
      <c r="B4" s="15"/>
      <c r="C4" s="15"/>
      <c r="D4" s="34"/>
      <c r="E4" s="48" t="s">
        <v>95</v>
      </c>
    </row>
    <row r="5" spans="1:8" x14ac:dyDescent="0.25">
      <c r="A5" s="77" t="s">
        <v>0</v>
      </c>
      <c r="B5" s="77"/>
      <c r="C5" s="77"/>
      <c r="D5" s="77"/>
      <c r="E5" s="77"/>
    </row>
    <row r="6" spans="1:8" x14ac:dyDescent="0.25">
      <c r="A6" s="78" t="s">
        <v>23</v>
      </c>
      <c r="B6" s="78"/>
      <c r="C6" s="78"/>
      <c r="D6" s="78"/>
      <c r="E6" s="78"/>
    </row>
    <row r="7" spans="1:8" x14ac:dyDescent="0.25">
      <c r="A7" s="80" t="s">
        <v>1</v>
      </c>
      <c r="B7" s="80"/>
      <c r="C7" s="80"/>
      <c r="D7" s="80"/>
      <c r="E7" s="80"/>
    </row>
    <row r="8" spans="1:8" ht="17.25" customHeight="1" x14ac:dyDescent="0.25">
      <c r="A8" s="77" t="s">
        <v>42</v>
      </c>
      <c r="B8" s="77"/>
      <c r="C8" s="77"/>
      <c r="D8" s="77"/>
      <c r="E8" s="77"/>
    </row>
    <row r="9" spans="1:8" ht="24" customHeight="1" x14ac:dyDescent="0.25">
      <c r="A9" s="80" t="s">
        <v>14</v>
      </c>
      <c r="B9" s="81"/>
      <c r="C9" s="81"/>
      <c r="D9" s="81"/>
      <c r="E9" s="81"/>
    </row>
    <row r="10" spans="1:8" ht="29.25" customHeight="1" x14ac:dyDescent="0.25">
      <c r="A10" s="77" t="s">
        <v>40</v>
      </c>
      <c r="B10" s="77"/>
      <c r="C10" s="77"/>
      <c r="D10" s="77"/>
      <c r="E10" s="77"/>
    </row>
    <row r="11" spans="1:8" ht="13.15" customHeight="1" x14ac:dyDescent="0.25">
      <c r="A11" s="80" t="s">
        <v>15</v>
      </c>
      <c r="B11" s="81"/>
      <c r="C11" s="81"/>
      <c r="D11" s="81"/>
      <c r="E11" s="81"/>
    </row>
    <row r="12" spans="1:8" ht="16.5" customHeight="1" x14ac:dyDescent="0.25">
      <c r="A12" s="77" t="s">
        <v>21</v>
      </c>
      <c r="B12" s="77"/>
      <c r="C12" s="77"/>
      <c r="D12" s="77"/>
      <c r="E12" s="77"/>
    </row>
    <row r="13" spans="1:8" ht="13.9" customHeight="1" x14ac:dyDescent="0.25">
      <c r="A13" s="80" t="s">
        <v>2</v>
      </c>
      <c r="B13" s="81"/>
      <c r="C13" s="81"/>
      <c r="D13" s="81"/>
      <c r="E13" s="81"/>
    </row>
    <row r="14" spans="1:8" ht="17.25" customHeight="1" x14ac:dyDescent="0.25">
      <c r="A14" s="77" t="s">
        <v>48</v>
      </c>
      <c r="B14" s="77"/>
      <c r="C14" s="77"/>
      <c r="D14" s="77"/>
      <c r="E14" s="77"/>
      <c r="H14" s="2" t="s">
        <v>51</v>
      </c>
    </row>
    <row r="15" spans="1:8" ht="13.9" customHeight="1" x14ac:dyDescent="0.25">
      <c r="A15" s="80" t="s">
        <v>16</v>
      </c>
      <c r="B15" s="81"/>
      <c r="C15" s="81"/>
      <c r="D15" s="81"/>
      <c r="E15" s="81"/>
    </row>
    <row r="16" spans="1:8" ht="31.5" customHeight="1" x14ac:dyDescent="0.25">
      <c r="A16" s="77" t="s">
        <v>17</v>
      </c>
      <c r="B16" s="77"/>
      <c r="C16" s="77"/>
      <c r="D16" s="77"/>
      <c r="E16" s="77"/>
    </row>
    <row r="17" spans="1:7" ht="63" customHeight="1" x14ac:dyDescent="0.25">
      <c r="A17" s="77" t="s">
        <v>24</v>
      </c>
      <c r="B17" s="77"/>
      <c r="C17" s="77"/>
      <c r="D17" s="77"/>
      <c r="E17" s="77"/>
    </row>
    <row r="18" spans="1:7" ht="36" customHeight="1" x14ac:dyDescent="0.25">
      <c r="A18" s="79" t="s">
        <v>25</v>
      </c>
      <c r="B18" s="79"/>
      <c r="C18" s="79"/>
      <c r="D18" s="79"/>
      <c r="E18" s="79"/>
    </row>
    <row r="19" spans="1:7" x14ac:dyDescent="0.25">
      <c r="A19" s="79"/>
      <c r="B19" s="79"/>
      <c r="C19" s="79"/>
      <c r="D19" s="79"/>
      <c r="E19" s="79"/>
      <c r="F19" s="2">
        <v>4393.1000000000004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3" t="s">
        <v>37</v>
      </c>
      <c r="B21" s="8" t="s">
        <v>36</v>
      </c>
      <c r="C21" s="3" t="s">
        <v>4</v>
      </c>
      <c r="D21" s="3">
        <v>14.9</v>
      </c>
      <c r="E21" s="7">
        <f>D21*F19*G19</f>
        <v>196371.57000000004</v>
      </c>
      <c r="G21" s="12"/>
    </row>
    <row r="22" spans="1:7" ht="25.5" x14ac:dyDescent="0.25">
      <c r="A22" s="6" t="s">
        <v>38</v>
      </c>
      <c r="B22" s="17" t="s">
        <v>39</v>
      </c>
      <c r="C22" s="3" t="s">
        <v>32</v>
      </c>
      <c r="D22" s="3"/>
      <c r="E22" s="25">
        <v>561.9</v>
      </c>
      <c r="G22" s="12"/>
    </row>
    <row r="23" spans="1:7" x14ac:dyDescent="0.25">
      <c r="A23" s="6" t="s">
        <v>35</v>
      </c>
      <c r="B23" s="8" t="s">
        <v>22</v>
      </c>
      <c r="C23" s="3" t="s">
        <v>4</v>
      </c>
      <c r="D23" s="3">
        <v>6.51</v>
      </c>
      <c r="E23" s="7">
        <f>D23*F19*G19</f>
        <v>85797.243000000002</v>
      </c>
      <c r="G23" s="12"/>
    </row>
    <row r="24" spans="1:7" x14ac:dyDescent="0.25">
      <c r="A24" s="6" t="s">
        <v>46</v>
      </c>
      <c r="B24" s="8" t="s">
        <v>96</v>
      </c>
      <c r="C24" s="3" t="s">
        <v>32</v>
      </c>
      <c r="D24" s="3"/>
      <c r="E24" s="7">
        <v>16376.82</v>
      </c>
      <c r="G24" s="12"/>
    </row>
    <row r="25" spans="1:7" x14ac:dyDescent="0.25">
      <c r="A25" s="6" t="s">
        <v>45</v>
      </c>
      <c r="B25" s="8" t="s">
        <v>96</v>
      </c>
      <c r="C25" s="3" t="s">
        <v>32</v>
      </c>
      <c r="D25" s="3"/>
      <c r="E25" s="7">
        <v>9538.7000000000007</v>
      </c>
      <c r="G25" s="12"/>
    </row>
    <row r="26" spans="1:7" x14ac:dyDescent="0.25">
      <c r="A26" s="6" t="s">
        <v>44</v>
      </c>
      <c r="B26" s="8" t="s">
        <v>96</v>
      </c>
      <c r="C26" s="3" t="s">
        <v>32</v>
      </c>
      <c r="D26" s="3"/>
      <c r="E26" s="7">
        <v>10870.31</v>
      </c>
      <c r="G26" s="12"/>
    </row>
    <row r="27" spans="1:7" x14ac:dyDescent="0.25">
      <c r="A27" s="6" t="s">
        <v>27</v>
      </c>
      <c r="B27" s="8" t="s">
        <v>96</v>
      </c>
      <c r="C27" s="3" t="s">
        <v>32</v>
      </c>
      <c r="D27" s="3"/>
      <c r="E27" s="7">
        <f>1330.7+250</f>
        <v>1580.7</v>
      </c>
      <c r="G27" s="12"/>
    </row>
    <row r="28" spans="1:7" s="54" customFormat="1" ht="30" x14ac:dyDescent="0.25">
      <c r="A28" s="59" t="s">
        <v>98</v>
      </c>
      <c r="B28" s="60" t="s">
        <v>101</v>
      </c>
      <c r="C28" s="61" t="s">
        <v>52</v>
      </c>
      <c r="D28" s="61">
        <v>6</v>
      </c>
      <c r="E28" s="62">
        <f>D28*286.24</f>
        <v>1717.44</v>
      </c>
    </row>
    <row r="29" spans="1:7" ht="30" x14ac:dyDescent="0.25">
      <c r="A29" s="6" t="s">
        <v>99</v>
      </c>
      <c r="B29" s="8" t="s">
        <v>102</v>
      </c>
      <c r="C29" s="3" t="s">
        <v>32</v>
      </c>
      <c r="D29" s="3"/>
      <c r="E29" s="64">
        <v>9563.6200000000008</v>
      </c>
      <c r="G29" s="12"/>
    </row>
    <row r="30" spans="1:7" ht="30" x14ac:dyDescent="0.25">
      <c r="A30" s="6" t="s">
        <v>100</v>
      </c>
      <c r="B30" s="60" t="s">
        <v>103</v>
      </c>
      <c r="C30" s="3" t="s">
        <v>32</v>
      </c>
      <c r="D30" s="3"/>
      <c r="E30" s="64">
        <v>11873.93</v>
      </c>
      <c r="G30" s="12"/>
    </row>
    <row r="31" spans="1:7" x14ac:dyDescent="0.25">
      <c r="A31" s="65"/>
      <c r="B31" s="8"/>
      <c r="C31" s="24"/>
      <c r="D31" s="66"/>
      <c r="E31" s="67"/>
      <c r="G31" s="12"/>
    </row>
    <row r="32" spans="1:7" s="10" customFormat="1" ht="14.25" x14ac:dyDescent="0.2">
      <c r="A32" s="18" t="s">
        <v>26</v>
      </c>
      <c r="B32" s="19"/>
      <c r="C32" s="20"/>
      <c r="D32" s="20"/>
      <c r="E32" s="63">
        <f>SUM(E21:E31)</f>
        <v>344252.23300000007</v>
      </c>
    </row>
    <row r="33" spans="1:8" ht="45.75" customHeight="1" x14ac:dyDescent="0.25">
      <c r="A33" s="85" t="s">
        <v>104</v>
      </c>
      <c r="B33" s="85"/>
      <c r="C33" s="85"/>
      <c r="D33" s="85"/>
      <c r="E33" s="85"/>
    </row>
    <row r="34" spans="1:8" ht="32.25" customHeight="1" x14ac:dyDescent="0.25">
      <c r="A34" s="77" t="s">
        <v>20</v>
      </c>
      <c r="B34" s="77"/>
      <c r="C34" s="77"/>
      <c r="D34" s="77"/>
      <c r="E34" s="77"/>
    </row>
    <row r="35" spans="1:8" ht="15.75" customHeight="1" x14ac:dyDescent="0.25">
      <c r="A35" s="77" t="s">
        <v>19</v>
      </c>
      <c r="B35" s="77"/>
      <c r="C35" s="77"/>
      <c r="D35" s="77"/>
      <c r="E35" s="77"/>
      <c r="F35" s="10"/>
      <c r="G35" s="10"/>
      <c r="H35" s="11"/>
    </row>
    <row r="36" spans="1:8" ht="36.75" customHeight="1" x14ac:dyDescent="0.25">
      <c r="A36" s="77" t="s">
        <v>29</v>
      </c>
      <c r="B36" s="77"/>
      <c r="C36" s="77"/>
      <c r="D36" s="77"/>
      <c r="E36" s="77"/>
    </row>
    <row r="37" spans="1:8" x14ac:dyDescent="0.25">
      <c r="A37" s="86" t="s">
        <v>5</v>
      </c>
      <c r="B37" s="86"/>
      <c r="C37" s="86"/>
      <c r="D37" s="86"/>
      <c r="E37" s="86"/>
    </row>
    <row r="38" spans="1:8" ht="15" customHeight="1" x14ac:dyDescent="0.25">
      <c r="A38" s="82" t="s">
        <v>50</v>
      </c>
      <c r="B38" s="82"/>
      <c r="C38" s="82"/>
      <c r="D38" s="82"/>
      <c r="E38" s="4"/>
    </row>
    <row r="39" spans="1:8" x14ac:dyDescent="0.25">
      <c r="B39" s="83" t="s">
        <v>18</v>
      </c>
      <c r="C39" s="83"/>
      <c r="D39" s="83"/>
      <c r="E39" s="5" t="s">
        <v>6</v>
      </c>
    </row>
    <row r="40" spans="1:8" x14ac:dyDescent="0.25">
      <c r="A40" s="58"/>
      <c r="B40" s="58"/>
      <c r="C40" s="58"/>
      <c r="D40" s="58"/>
      <c r="E40" s="58"/>
    </row>
    <row r="41" spans="1:8" x14ac:dyDescent="0.25">
      <c r="A41" s="84" t="s">
        <v>43</v>
      </c>
      <c r="B41" s="84"/>
      <c r="C41" s="84"/>
      <c r="D41" s="84"/>
      <c r="E41" s="4"/>
    </row>
    <row r="42" spans="1:8" x14ac:dyDescent="0.25">
      <c r="B42" s="83" t="s">
        <v>18</v>
      </c>
      <c r="C42" s="83"/>
      <c r="D42" s="83"/>
      <c r="E42" s="5" t="s">
        <v>6</v>
      </c>
    </row>
    <row r="43" spans="1:8" x14ac:dyDescent="0.25">
      <c r="A43" s="68" t="s">
        <v>97</v>
      </c>
    </row>
    <row r="44" spans="1:8" x14ac:dyDescent="0.25">
      <c r="A44" s="10" t="s">
        <v>30</v>
      </c>
    </row>
    <row r="45" spans="1:8" ht="15.75" x14ac:dyDescent="0.25">
      <c r="A45" s="1" t="s">
        <v>34</v>
      </c>
      <c r="B45" s="27">
        <f>'2кв'!B49</f>
        <v>-168761.34800000006</v>
      </c>
    </row>
    <row r="46" spans="1:8" ht="16.5" customHeight="1" x14ac:dyDescent="0.25">
      <c r="A46" s="57" t="s">
        <v>105</v>
      </c>
      <c r="B46" s="28"/>
    </row>
    <row r="47" spans="1:8" x14ac:dyDescent="0.25">
      <c r="A47" s="2" t="s">
        <v>31</v>
      </c>
      <c r="B47" s="28">
        <v>371227.89</v>
      </c>
    </row>
    <row r="48" spans="1:8" ht="30" x14ac:dyDescent="0.25">
      <c r="A48" s="16" t="s">
        <v>41</v>
      </c>
      <c r="B48" s="28">
        <f>330*3</f>
        <v>990</v>
      </c>
    </row>
    <row r="49" spans="1:2" ht="30" x14ac:dyDescent="0.25">
      <c r="A49" s="57" t="s">
        <v>33</v>
      </c>
      <c r="B49" s="28">
        <f>E32</f>
        <v>344252.23300000007</v>
      </c>
    </row>
    <row r="50" spans="1:2" ht="15.75" x14ac:dyDescent="0.25">
      <c r="A50" s="1" t="s">
        <v>47</v>
      </c>
      <c r="B50" s="29">
        <f>B45+B47+B48-B49</f>
        <v>-140795.69100000011</v>
      </c>
    </row>
  </sheetData>
  <mergeCells count="27">
    <mergeCell ref="A7:E7"/>
    <mergeCell ref="A1:E1"/>
    <mergeCell ref="A2:E2"/>
    <mergeCell ref="A3:E3"/>
    <mergeCell ref="A5:E5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41:D41"/>
    <mergeCell ref="B42:D42"/>
    <mergeCell ref="A33:E33"/>
    <mergeCell ref="A34:E34"/>
    <mergeCell ref="A35:E35"/>
    <mergeCell ref="A36:E36"/>
    <mergeCell ref="A37:E37"/>
    <mergeCell ref="A38:D38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0" zoomScaleSheetLayoutView="100" workbookViewId="0">
      <selection activeCell="D28" sqref="D28:D31"/>
    </sheetView>
  </sheetViews>
  <sheetFormatPr defaultColWidth="9.140625" defaultRowHeight="15" x14ac:dyDescent="0.25"/>
  <cols>
    <col min="1" max="1" width="33.5703125" style="2" customWidth="1"/>
    <col min="2" max="2" width="18.85546875" style="2" customWidth="1"/>
    <col min="3" max="3" width="14.42578125" style="2" customWidth="1"/>
    <col min="4" max="4" width="15.425781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8" ht="15.75" x14ac:dyDescent="0.25">
      <c r="A1" s="73" t="s">
        <v>11</v>
      </c>
      <c r="B1" s="73"/>
      <c r="C1" s="73"/>
      <c r="D1" s="73"/>
      <c r="E1" s="73"/>
    </row>
    <row r="2" spans="1:8" ht="33.75" customHeight="1" x14ac:dyDescent="0.25">
      <c r="A2" s="74" t="s">
        <v>12</v>
      </c>
      <c r="B2" s="75"/>
      <c r="C2" s="75"/>
      <c r="D2" s="75"/>
      <c r="E2" s="75"/>
    </row>
    <row r="3" spans="1:8" x14ac:dyDescent="0.25">
      <c r="A3" s="76" t="s">
        <v>106</v>
      </c>
      <c r="B3" s="76"/>
      <c r="C3" s="76"/>
      <c r="D3" s="76"/>
      <c r="E3" s="76"/>
    </row>
    <row r="4" spans="1:8" s="1" customFormat="1" ht="17.25" customHeight="1" x14ac:dyDescent="0.25">
      <c r="A4" s="14" t="s">
        <v>13</v>
      </c>
      <c r="B4" s="15"/>
      <c r="C4" s="15"/>
      <c r="D4" s="34"/>
      <c r="E4" s="48" t="s">
        <v>107</v>
      </c>
    </row>
    <row r="5" spans="1:8" x14ac:dyDescent="0.25">
      <c r="A5" s="77" t="s">
        <v>0</v>
      </c>
      <c r="B5" s="77"/>
      <c r="C5" s="77"/>
      <c r="D5" s="77"/>
      <c r="E5" s="77"/>
    </row>
    <row r="6" spans="1:8" x14ac:dyDescent="0.25">
      <c r="A6" s="78" t="s">
        <v>23</v>
      </c>
      <c r="B6" s="78"/>
      <c r="C6" s="78"/>
      <c r="D6" s="78"/>
      <c r="E6" s="78"/>
    </row>
    <row r="7" spans="1:8" x14ac:dyDescent="0.25">
      <c r="A7" s="80" t="s">
        <v>1</v>
      </c>
      <c r="B7" s="80"/>
      <c r="C7" s="80"/>
      <c r="D7" s="80"/>
      <c r="E7" s="80"/>
    </row>
    <row r="8" spans="1:8" ht="17.25" customHeight="1" x14ac:dyDescent="0.25">
      <c r="A8" s="77" t="s">
        <v>42</v>
      </c>
      <c r="B8" s="77"/>
      <c r="C8" s="77"/>
      <c r="D8" s="77"/>
      <c r="E8" s="77"/>
    </row>
    <row r="9" spans="1:8" ht="24" customHeight="1" x14ac:dyDescent="0.25">
      <c r="A9" s="80" t="s">
        <v>14</v>
      </c>
      <c r="B9" s="81"/>
      <c r="C9" s="81"/>
      <c r="D9" s="81"/>
      <c r="E9" s="81"/>
    </row>
    <row r="10" spans="1:8" ht="29.25" customHeight="1" x14ac:dyDescent="0.25">
      <c r="A10" s="77" t="s">
        <v>40</v>
      </c>
      <c r="B10" s="77"/>
      <c r="C10" s="77"/>
      <c r="D10" s="77"/>
      <c r="E10" s="77"/>
    </row>
    <row r="11" spans="1:8" ht="13.15" customHeight="1" x14ac:dyDescent="0.25">
      <c r="A11" s="80" t="s">
        <v>15</v>
      </c>
      <c r="B11" s="81"/>
      <c r="C11" s="81"/>
      <c r="D11" s="81"/>
      <c r="E11" s="81"/>
    </row>
    <row r="12" spans="1:8" ht="16.5" customHeight="1" x14ac:dyDescent="0.25">
      <c r="A12" s="77" t="s">
        <v>21</v>
      </c>
      <c r="B12" s="77"/>
      <c r="C12" s="77"/>
      <c r="D12" s="77"/>
      <c r="E12" s="77"/>
    </row>
    <row r="13" spans="1:8" ht="13.9" customHeight="1" x14ac:dyDescent="0.25">
      <c r="A13" s="80" t="s">
        <v>2</v>
      </c>
      <c r="B13" s="81"/>
      <c r="C13" s="81"/>
      <c r="D13" s="81"/>
      <c r="E13" s="81"/>
    </row>
    <row r="14" spans="1:8" ht="17.25" customHeight="1" x14ac:dyDescent="0.25">
      <c r="A14" s="77" t="s">
        <v>48</v>
      </c>
      <c r="B14" s="77"/>
      <c r="C14" s="77"/>
      <c r="D14" s="77"/>
      <c r="E14" s="77"/>
      <c r="H14" s="2" t="s">
        <v>51</v>
      </c>
    </row>
    <row r="15" spans="1:8" ht="13.9" customHeight="1" x14ac:dyDescent="0.25">
      <c r="A15" s="80" t="s">
        <v>16</v>
      </c>
      <c r="B15" s="81"/>
      <c r="C15" s="81"/>
      <c r="D15" s="81"/>
      <c r="E15" s="81"/>
    </row>
    <row r="16" spans="1:8" ht="31.5" customHeight="1" x14ac:dyDescent="0.25">
      <c r="A16" s="77" t="s">
        <v>17</v>
      </c>
      <c r="B16" s="77"/>
      <c r="C16" s="77"/>
      <c r="D16" s="77"/>
      <c r="E16" s="77"/>
    </row>
    <row r="17" spans="1:7" ht="63" customHeight="1" x14ac:dyDescent="0.25">
      <c r="A17" s="77" t="s">
        <v>24</v>
      </c>
      <c r="B17" s="77"/>
      <c r="C17" s="77"/>
      <c r="D17" s="77"/>
      <c r="E17" s="77"/>
    </row>
    <row r="18" spans="1:7" ht="36" customHeight="1" x14ac:dyDescent="0.25">
      <c r="A18" s="79" t="s">
        <v>25</v>
      </c>
      <c r="B18" s="79"/>
      <c r="C18" s="79"/>
      <c r="D18" s="79"/>
      <c r="E18" s="79"/>
    </row>
    <row r="19" spans="1:7" x14ac:dyDescent="0.25">
      <c r="A19" s="79"/>
      <c r="B19" s="79"/>
      <c r="C19" s="79"/>
      <c r="D19" s="79"/>
      <c r="E19" s="79"/>
      <c r="F19" s="2">
        <v>4393.1000000000004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3" t="s">
        <v>37</v>
      </c>
      <c r="B21" s="8" t="s">
        <v>36</v>
      </c>
      <c r="C21" s="3" t="s">
        <v>4</v>
      </c>
      <c r="D21" s="3">
        <v>14.9</v>
      </c>
      <c r="E21" s="7">
        <f>D21*F19*G19</f>
        <v>196371.57000000004</v>
      </c>
      <c r="G21" s="12"/>
    </row>
    <row r="22" spans="1:7" ht="25.5" x14ac:dyDescent="0.25">
      <c r="A22" s="6" t="s">
        <v>38</v>
      </c>
      <c r="B22" s="17" t="s">
        <v>39</v>
      </c>
      <c r="C22" s="3" t="s">
        <v>32</v>
      </c>
      <c r="D22" s="3"/>
      <c r="E22" s="7">
        <v>0</v>
      </c>
      <c r="G22" s="12"/>
    </row>
    <row r="23" spans="1:7" x14ac:dyDescent="0.25">
      <c r="A23" s="6" t="s">
        <v>35</v>
      </c>
      <c r="B23" s="8" t="s">
        <v>22</v>
      </c>
      <c r="C23" s="3" t="s">
        <v>4</v>
      </c>
      <c r="D23" s="3">
        <v>6.51</v>
      </c>
      <c r="E23" s="7">
        <f>D23*F19*G19</f>
        <v>85797.243000000002</v>
      </c>
      <c r="G23" s="12"/>
    </row>
    <row r="24" spans="1:7" x14ac:dyDescent="0.25">
      <c r="A24" s="6" t="s">
        <v>46</v>
      </c>
      <c r="B24" s="8" t="s">
        <v>108</v>
      </c>
      <c r="C24" s="3" t="s">
        <v>32</v>
      </c>
      <c r="D24" s="3"/>
      <c r="E24" s="7">
        <v>12624.31</v>
      </c>
      <c r="G24" s="12"/>
    </row>
    <row r="25" spans="1:7" x14ac:dyDescent="0.25">
      <c r="A25" s="6" t="s">
        <v>45</v>
      </c>
      <c r="B25" s="8" t="s">
        <v>108</v>
      </c>
      <c r="C25" s="3" t="s">
        <v>32</v>
      </c>
      <c r="D25" s="3"/>
      <c r="E25" s="7">
        <v>14508.31</v>
      </c>
      <c r="G25" s="12"/>
    </row>
    <row r="26" spans="1:7" x14ac:dyDescent="0.25">
      <c r="A26" s="6" t="s">
        <v>44</v>
      </c>
      <c r="B26" s="8" t="s">
        <v>108</v>
      </c>
      <c r="C26" s="3" t="s">
        <v>32</v>
      </c>
      <c r="D26" s="3"/>
      <c r="E26" s="7">
        <v>8330.98</v>
      </c>
      <c r="G26" s="12"/>
    </row>
    <row r="27" spans="1:7" x14ac:dyDescent="0.25">
      <c r="A27" s="6" t="s">
        <v>27</v>
      </c>
      <c r="B27" s="8" t="s">
        <v>108</v>
      </c>
      <c r="C27" s="3" t="s">
        <v>32</v>
      </c>
      <c r="D27" s="3"/>
      <c r="E27" s="7">
        <f>8284.26+3817.49+1121.25</f>
        <v>13223</v>
      </c>
      <c r="G27" s="12"/>
    </row>
    <row r="28" spans="1:7" s="54" customFormat="1" x14ac:dyDescent="0.25">
      <c r="A28" s="59" t="s">
        <v>109</v>
      </c>
      <c r="B28" s="60" t="s">
        <v>112</v>
      </c>
      <c r="C28" s="61" t="s">
        <v>52</v>
      </c>
      <c r="D28" s="61">
        <v>2.5</v>
      </c>
      <c r="E28" s="7">
        <f>D28*286.24</f>
        <v>715.6</v>
      </c>
    </row>
    <row r="29" spans="1:7" ht="30" x14ac:dyDescent="0.25">
      <c r="A29" s="6" t="s">
        <v>110</v>
      </c>
      <c r="B29" s="8" t="s">
        <v>112</v>
      </c>
      <c r="C29" s="3" t="s">
        <v>52</v>
      </c>
      <c r="D29" s="3">
        <v>9</v>
      </c>
      <c r="E29" s="7">
        <f t="shared" ref="E29:E31" si="0">D29*286.24</f>
        <v>2576.16</v>
      </c>
      <c r="G29" s="12"/>
    </row>
    <row r="30" spans="1:7" ht="18.75" customHeight="1" x14ac:dyDescent="0.25">
      <c r="A30" s="6" t="s">
        <v>114</v>
      </c>
      <c r="B30" s="60" t="s">
        <v>112</v>
      </c>
      <c r="C30" s="3" t="s">
        <v>32</v>
      </c>
      <c r="D30" s="3">
        <v>4</v>
      </c>
      <c r="E30" s="7">
        <f t="shared" si="0"/>
        <v>1144.96</v>
      </c>
      <c r="G30" s="12"/>
    </row>
    <row r="31" spans="1:7" x14ac:dyDescent="0.25">
      <c r="A31" s="6" t="s">
        <v>111</v>
      </c>
      <c r="B31" s="60" t="s">
        <v>113</v>
      </c>
      <c r="C31" s="3" t="s">
        <v>52</v>
      </c>
      <c r="D31" s="3">
        <v>32</v>
      </c>
      <c r="E31" s="7">
        <f t="shared" si="0"/>
        <v>9159.68</v>
      </c>
      <c r="G31" s="12"/>
    </row>
    <row r="32" spans="1:7" x14ac:dyDescent="0.25">
      <c r="A32" s="65"/>
      <c r="B32" s="8"/>
      <c r="C32" s="24"/>
      <c r="D32" s="66"/>
      <c r="E32" s="67"/>
      <c r="G32" s="12"/>
    </row>
    <row r="33" spans="1:8" s="10" customFormat="1" ht="14.25" x14ac:dyDescent="0.2">
      <c r="A33" s="18" t="s">
        <v>26</v>
      </c>
      <c r="B33" s="19"/>
      <c r="C33" s="20"/>
      <c r="D33" s="20"/>
      <c r="E33" s="63">
        <f>SUM(E21:E32)</f>
        <v>344451.81299999997</v>
      </c>
    </row>
    <row r="34" spans="1:8" ht="45.75" customHeight="1" x14ac:dyDescent="0.25">
      <c r="A34" s="85" t="s">
        <v>115</v>
      </c>
      <c r="B34" s="85"/>
      <c r="C34" s="85"/>
      <c r="D34" s="85"/>
      <c r="E34" s="85"/>
    </row>
    <row r="35" spans="1:8" ht="32.25" customHeight="1" x14ac:dyDescent="0.25">
      <c r="A35" s="77" t="s">
        <v>20</v>
      </c>
      <c r="B35" s="77"/>
      <c r="C35" s="77"/>
      <c r="D35" s="77"/>
      <c r="E35" s="77"/>
    </row>
    <row r="36" spans="1:8" ht="15.75" customHeight="1" x14ac:dyDescent="0.25">
      <c r="A36" s="77" t="s">
        <v>19</v>
      </c>
      <c r="B36" s="77"/>
      <c r="C36" s="77"/>
      <c r="D36" s="77"/>
      <c r="E36" s="77"/>
      <c r="F36" s="10"/>
      <c r="G36" s="10"/>
      <c r="H36" s="11"/>
    </row>
    <row r="37" spans="1:8" ht="36.75" customHeight="1" x14ac:dyDescent="0.25">
      <c r="A37" s="77" t="s">
        <v>29</v>
      </c>
      <c r="B37" s="77"/>
      <c r="C37" s="77"/>
      <c r="D37" s="77"/>
      <c r="E37" s="77"/>
    </row>
    <row r="38" spans="1:8" x14ac:dyDescent="0.25">
      <c r="A38" s="86" t="s">
        <v>5</v>
      </c>
      <c r="B38" s="86"/>
      <c r="C38" s="86"/>
      <c r="D38" s="86"/>
      <c r="E38" s="86"/>
    </row>
    <row r="39" spans="1:8" ht="15" customHeight="1" x14ac:dyDescent="0.25">
      <c r="A39" s="82" t="s">
        <v>50</v>
      </c>
      <c r="B39" s="82"/>
      <c r="C39" s="82"/>
      <c r="D39" s="82"/>
      <c r="E39" s="4"/>
    </row>
    <row r="40" spans="1:8" x14ac:dyDescent="0.25">
      <c r="B40" s="83" t="s">
        <v>18</v>
      </c>
      <c r="C40" s="83"/>
      <c r="D40" s="83"/>
      <c r="E40" s="5" t="s">
        <v>6</v>
      </c>
    </row>
    <row r="41" spans="1:8" x14ac:dyDescent="0.25">
      <c r="A41" s="70"/>
      <c r="B41" s="70"/>
      <c r="C41" s="70"/>
      <c r="D41" s="70"/>
      <c r="E41" s="70"/>
    </row>
    <row r="42" spans="1:8" x14ac:dyDescent="0.25">
      <c r="A42" s="84" t="s">
        <v>43</v>
      </c>
      <c r="B42" s="84"/>
      <c r="C42" s="84"/>
      <c r="D42" s="84"/>
      <c r="E42" s="4"/>
    </row>
    <row r="43" spans="1:8" x14ac:dyDescent="0.25">
      <c r="B43" s="83" t="s">
        <v>18</v>
      </c>
      <c r="C43" s="83"/>
      <c r="D43" s="83"/>
      <c r="E43" s="5" t="s">
        <v>6</v>
      </c>
    </row>
    <row r="44" spans="1:8" x14ac:dyDescent="0.25">
      <c r="A44" s="68" t="s">
        <v>97</v>
      </c>
    </row>
    <row r="45" spans="1:8" x14ac:dyDescent="0.25">
      <c r="A45" s="10" t="s">
        <v>30</v>
      </c>
    </row>
    <row r="46" spans="1:8" ht="15.75" x14ac:dyDescent="0.25">
      <c r="A46" s="1" t="s">
        <v>34</v>
      </c>
      <c r="B46" s="27">
        <f>'3кв'!B50</f>
        <v>-140795.69100000011</v>
      </c>
    </row>
    <row r="47" spans="1:8" ht="16.5" customHeight="1" x14ac:dyDescent="0.25">
      <c r="A47" s="69" t="s">
        <v>116</v>
      </c>
      <c r="B47" s="28"/>
    </row>
    <row r="48" spans="1:8" x14ac:dyDescent="0.25">
      <c r="A48" s="2" t="s">
        <v>31</v>
      </c>
      <c r="B48" s="28">
        <v>372400.11</v>
      </c>
    </row>
    <row r="49" spans="1:2" x14ac:dyDescent="0.25">
      <c r="A49" s="16"/>
      <c r="B49" s="28"/>
    </row>
    <row r="50" spans="1:2" ht="30" x14ac:dyDescent="0.25">
      <c r="A50" s="69" t="s">
        <v>33</v>
      </c>
      <c r="B50" s="28">
        <f>E33</f>
        <v>344451.81299999997</v>
      </c>
    </row>
    <row r="51" spans="1:2" ht="15.75" x14ac:dyDescent="0.25">
      <c r="A51" s="1" t="s">
        <v>47</v>
      </c>
      <c r="B51" s="29">
        <f>B46+B48+B49-B50</f>
        <v>-112847.39400000009</v>
      </c>
    </row>
  </sheetData>
  <mergeCells count="27">
    <mergeCell ref="B40:D40"/>
    <mergeCell ref="A42:D42"/>
    <mergeCell ref="B43:D43"/>
    <mergeCell ref="A34:E34"/>
    <mergeCell ref="A35:E35"/>
    <mergeCell ref="A36:E36"/>
    <mergeCell ref="A37:E37"/>
    <mergeCell ref="A38:E38"/>
    <mergeCell ref="A39:D39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8" orientation="portrait" r:id="rId1"/>
  <rowBreaks count="1" manualBreakCount="1">
    <brk id="33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BreakPreview" topLeftCell="A23" zoomScaleSheetLayoutView="100" workbookViewId="0">
      <selection activeCell="C29" sqref="C29"/>
    </sheetView>
  </sheetViews>
  <sheetFormatPr defaultRowHeight="15.75" x14ac:dyDescent="0.25"/>
  <cols>
    <col min="1" max="1" width="10.5703125" style="91" customWidth="1"/>
    <col min="2" max="2" width="63.42578125" style="91" customWidth="1"/>
    <col min="3" max="3" width="16.140625" style="91" customWidth="1"/>
    <col min="4" max="4" width="11.85546875" style="91" customWidth="1"/>
    <col min="5" max="5" width="14.7109375" style="91" customWidth="1"/>
    <col min="6" max="6" width="12.42578125" style="91" customWidth="1"/>
    <col min="7" max="7" width="12" style="91" customWidth="1"/>
    <col min="8" max="8" width="13.5703125" style="91" customWidth="1"/>
    <col min="9" max="16384" width="9.140625" style="91"/>
  </cols>
  <sheetData>
    <row r="1" spans="1:4" x14ac:dyDescent="0.25">
      <c r="A1" s="88" t="s">
        <v>53</v>
      </c>
      <c r="B1" s="88"/>
      <c r="C1" s="88"/>
      <c r="D1" s="35"/>
    </row>
    <row r="2" spans="1:4" x14ac:dyDescent="0.25">
      <c r="A2" s="89" t="s">
        <v>54</v>
      </c>
      <c r="B2" s="89"/>
      <c r="C2" s="89"/>
      <c r="D2" s="36"/>
    </row>
    <row r="3" spans="1:4" x14ac:dyDescent="0.25">
      <c r="A3" s="89" t="s">
        <v>117</v>
      </c>
      <c r="B3" s="89"/>
      <c r="C3" s="89"/>
      <c r="D3" s="36"/>
    </row>
    <row r="4" spans="1:4" x14ac:dyDescent="0.25">
      <c r="A4" s="88" t="s">
        <v>71</v>
      </c>
      <c r="B4" s="88"/>
      <c r="C4" s="88"/>
      <c r="D4" s="35"/>
    </row>
    <row r="5" spans="1:4" x14ac:dyDescent="0.25">
      <c r="A5" s="90"/>
      <c r="B5" s="90"/>
      <c r="C5" s="90"/>
      <c r="D5" s="1"/>
    </row>
    <row r="6" spans="1:4" x14ac:dyDescent="0.25">
      <c r="A6" s="36"/>
      <c r="B6" s="37" t="s">
        <v>55</v>
      </c>
      <c r="C6" s="92">
        <f>'1кв'!B47</f>
        <v>-116520.8</v>
      </c>
      <c r="D6" s="38"/>
    </row>
    <row r="7" spans="1:4" x14ac:dyDescent="0.25">
      <c r="A7" s="39" t="s">
        <v>56</v>
      </c>
      <c r="B7" s="37" t="s">
        <v>118</v>
      </c>
      <c r="C7" s="92"/>
      <c r="D7" s="38"/>
    </row>
    <row r="8" spans="1:4" x14ac:dyDescent="0.25">
      <c r="A8" s="36"/>
      <c r="B8" s="44" t="s">
        <v>57</v>
      </c>
      <c r="C8" s="92"/>
      <c r="D8" s="38"/>
    </row>
    <row r="9" spans="1:4" x14ac:dyDescent="0.25">
      <c r="A9" s="36"/>
      <c r="B9" s="93" t="s">
        <v>121</v>
      </c>
      <c r="C9" s="92"/>
      <c r="D9" s="38"/>
    </row>
    <row r="10" spans="1:4" x14ac:dyDescent="0.25">
      <c r="A10" s="36"/>
      <c r="B10" s="93" t="s">
        <v>119</v>
      </c>
      <c r="C10" s="92"/>
      <c r="D10" s="38"/>
    </row>
    <row r="11" spans="1:4" x14ac:dyDescent="0.25">
      <c r="A11" s="36"/>
      <c r="B11" s="93" t="s">
        <v>120</v>
      </c>
      <c r="C11" s="92"/>
      <c r="D11" s="38"/>
    </row>
    <row r="12" spans="1:4" x14ac:dyDescent="0.25">
      <c r="B12" s="40" t="s">
        <v>58</v>
      </c>
      <c r="C12" s="94">
        <f>'1кв'!B49+'2кв'!B46+'3кв'!B47+'4кв'!B48</f>
        <v>1386803.05</v>
      </c>
      <c r="D12" s="95"/>
    </row>
    <row r="13" spans="1:4" x14ac:dyDescent="0.25">
      <c r="A13" s="39"/>
      <c r="B13" s="13" t="s">
        <v>59</v>
      </c>
      <c r="C13" s="94">
        <f>'1кв'!B50+'2кв'!B47+'3кв'!B48+'4кв'!B49</f>
        <v>2970</v>
      </c>
      <c r="D13" s="95"/>
    </row>
    <row r="14" spans="1:4" x14ac:dyDescent="0.25">
      <c r="A14" s="72"/>
      <c r="B14" s="40" t="s">
        <v>60</v>
      </c>
      <c r="C14" s="96">
        <f>SUM(C12:C13)</f>
        <v>1389773.05</v>
      </c>
      <c r="D14" s="38"/>
    </row>
    <row r="15" spans="1:4" x14ac:dyDescent="0.25">
      <c r="A15" s="1"/>
      <c r="B15" s="87"/>
      <c r="C15" s="87"/>
      <c r="D15" s="41"/>
    </row>
    <row r="16" spans="1:4" x14ac:dyDescent="0.25">
      <c r="A16" s="42" t="s">
        <v>61</v>
      </c>
      <c r="B16" s="13" t="s">
        <v>62</v>
      </c>
      <c r="C16" s="94">
        <f>'1кв'!E21+'2кв'!E21+'3кв'!E21+'4кв'!E21</f>
        <v>752801.61600000015</v>
      </c>
      <c r="D16" s="41"/>
    </row>
    <row r="17" spans="1:5" x14ac:dyDescent="0.25">
      <c r="A17" s="42"/>
      <c r="B17" s="97" t="s">
        <v>63</v>
      </c>
      <c r="C17" s="94">
        <f>'1кв'!E22+'2кв'!E22+'3кв'!E22+'4кв'!E22</f>
        <v>561.9</v>
      </c>
      <c r="D17" s="41"/>
    </row>
    <row r="18" spans="1:5" x14ac:dyDescent="0.25">
      <c r="A18" s="42"/>
      <c r="B18" s="97" t="s">
        <v>35</v>
      </c>
      <c r="C18" s="94">
        <f>'1кв'!E23+'2кв'!E23+'3кв'!E23+'4кв'!E23</f>
        <v>331327.60200000001</v>
      </c>
      <c r="D18" s="41"/>
    </row>
    <row r="19" spans="1:5" x14ac:dyDescent="0.25">
      <c r="A19" s="42"/>
      <c r="B19" s="93" t="s">
        <v>46</v>
      </c>
      <c r="C19" s="94">
        <f>'1кв'!E24+'2кв'!E24+'3кв'!E24+'4кв'!E24</f>
        <v>50008.979999999996</v>
      </c>
      <c r="D19" s="41"/>
    </row>
    <row r="20" spans="1:5" x14ac:dyDescent="0.25">
      <c r="A20" s="42"/>
      <c r="B20" s="93" t="s">
        <v>45</v>
      </c>
      <c r="C20" s="94">
        <f>'1кв'!E25+'2кв'!E25+'3кв'!E25+'4кв'!E25</f>
        <v>40672.81</v>
      </c>
      <c r="D20" s="41"/>
    </row>
    <row r="21" spans="1:5" x14ac:dyDescent="0.25">
      <c r="A21" s="42"/>
      <c r="B21" s="93" t="s">
        <v>44</v>
      </c>
      <c r="C21" s="94">
        <f>'1кв'!E26+'2кв'!E26+'3кв'!E26+'4кв'!E26</f>
        <v>32620.09</v>
      </c>
      <c r="D21" s="41"/>
    </row>
    <row r="22" spans="1:5" x14ac:dyDescent="0.25">
      <c r="A22" s="1"/>
      <c r="B22" s="93" t="s">
        <v>27</v>
      </c>
      <c r="C22" s="94">
        <f>'1кв'!E27+'2кв'!E27+'3кв'!E27+'4кв'!E27</f>
        <v>45009.259999999995</v>
      </c>
      <c r="D22" s="41"/>
      <c r="E22" s="98"/>
    </row>
    <row r="23" spans="1:5" x14ac:dyDescent="0.25">
      <c r="A23" s="42"/>
      <c r="B23" s="43" t="s">
        <v>127</v>
      </c>
      <c r="C23" s="99">
        <f>'1кв'!E30+'1кв'!E32+'2кв'!E28+'2кв'!E29+'3кв'!E28+'4кв'!E28+'4кв'!E29+'4кв'!E30+'4кв'!E31</f>
        <v>46990.365999999995</v>
      </c>
      <c r="D23" s="41"/>
    </row>
    <row r="24" spans="1:5" x14ac:dyDescent="0.25">
      <c r="A24" s="42"/>
      <c r="B24" s="44" t="s">
        <v>64</v>
      </c>
      <c r="C24" s="99">
        <f>SUM(C26:C31)</f>
        <v>86107.01999999999</v>
      </c>
      <c r="D24" s="41"/>
    </row>
    <row r="25" spans="1:5" x14ac:dyDescent="0.25">
      <c r="A25" s="42"/>
      <c r="B25" s="44" t="s">
        <v>57</v>
      </c>
      <c r="C25" s="99"/>
      <c r="D25" s="41"/>
    </row>
    <row r="26" spans="1:5" x14ac:dyDescent="0.25">
      <c r="A26" s="42"/>
      <c r="B26" s="100" t="s">
        <v>128</v>
      </c>
      <c r="C26" s="94">
        <f>'1кв'!E29</f>
        <v>4500</v>
      </c>
      <c r="D26" s="41"/>
    </row>
    <row r="27" spans="1:5" ht="31.5" x14ac:dyDescent="0.25">
      <c r="A27" s="42"/>
      <c r="B27" s="100" t="s">
        <v>129</v>
      </c>
      <c r="C27" s="94">
        <f>'1кв'!E28</f>
        <v>692.5</v>
      </c>
      <c r="D27" s="41"/>
    </row>
    <row r="28" spans="1:5" ht="30" x14ac:dyDescent="0.25">
      <c r="A28" s="42"/>
      <c r="B28" s="22" t="s">
        <v>130</v>
      </c>
      <c r="C28" s="94">
        <f>'1кв'!E31</f>
        <v>59476.97</v>
      </c>
      <c r="D28" s="41"/>
    </row>
    <row r="29" spans="1:5" x14ac:dyDescent="0.25">
      <c r="A29" s="42"/>
      <c r="B29" s="100" t="s">
        <v>131</v>
      </c>
      <c r="C29" s="94">
        <f>'3кв'!E29</f>
        <v>9563.6200000000008</v>
      </c>
      <c r="D29" s="41"/>
    </row>
    <row r="30" spans="1:5" x14ac:dyDescent="0.25">
      <c r="A30" s="42"/>
      <c r="B30" s="100" t="s">
        <v>132</v>
      </c>
      <c r="C30" s="94">
        <f>'3кв'!E30</f>
        <v>11873.93</v>
      </c>
      <c r="D30" s="41"/>
    </row>
    <row r="31" spans="1:5" x14ac:dyDescent="0.25">
      <c r="A31" s="42"/>
      <c r="B31" s="100"/>
      <c r="C31" s="94"/>
      <c r="D31" s="41"/>
    </row>
    <row r="32" spans="1:5" x14ac:dyDescent="0.25">
      <c r="A32" s="1"/>
      <c r="B32" s="71" t="s">
        <v>65</v>
      </c>
      <c r="C32" s="101">
        <f>SUM(C16:C24)</f>
        <v>1386099.6440000003</v>
      </c>
      <c r="D32" s="41"/>
      <c r="E32" s="98"/>
    </row>
    <row r="33" spans="1:4" x14ac:dyDescent="0.25">
      <c r="A33" s="1"/>
      <c r="B33" s="45" t="s">
        <v>122</v>
      </c>
      <c r="C33" s="102">
        <f>C6+C14-C32</f>
        <v>-112847.39400000032</v>
      </c>
      <c r="D33" s="41"/>
    </row>
    <row r="34" spans="1:4" x14ac:dyDescent="0.25">
      <c r="A34" s="1"/>
      <c r="B34" s="39"/>
      <c r="C34" s="39"/>
      <c r="D34" s="41"/>
    </row>
    <row r="35" spans="1:4" x14ac:dyDescent="0.25">
      <c r="A35" s="1"/>
      <c r="B35" s="46" t="s">
        <v>66</v>
      </c>
      <c r="C35" s="46"/>
      <c r="D35" s="41"/>
    </row>
    <row r="36" spans="1:4" x14ac:dyDescent="0.25">
      <c r="A36" s="1"/>
      <c r="B36" s="46" t="s">
        <v>67</v>
      </c>
      <c r="C36" s="103">
        <v>133054.64000000001</v>
      </c>
      <c r="D36" s="41"/>
    </row>
    <row r="37" spans="1:4" x14ac:dyDescent="0.25">
      <c r="A37" s="1"/>
      <c r="B37" s="47" t="s">
        <v>123</v>
      </c>
      <c r="C37" s="104">
        <v>125743.6</v>
      </c>
      <c r="D37" s="41"/>
    </row>
    <row r="38" spans="1:4" x14ac:dyDescent="0.25">
      <c r="A38" s="1"/>
      <c r="B38" s="46" t="s">
        <v>68</v>
      </c>
      <c r="C38" s="103">
        <f>C37-C36</f>
        <v>-7311.0400000000081</v>
      </c>
      <c r="D38" s="41"/>
    </row>
    <row r="39" spans="1:4" x14ac:dyDescent="0.25">
      <c r="A39" s="1"/>
      <c r="B39" s="39"/>
      <c r="C39" s="39"/>
      <c r="D39" s="41"/>
    </row>
    <row r="40" spans="1:4" x14ac:dyDescent="0.25">
      <c r="A40" s="1"/>
      <c r="B40" s="39"/>
      <c r="C40" s="39"/>
      <c r="D40" s="41"/>
    </row>
    <row r="41" spans="1:4" x14ac:dyDescent="0.25">
      <c r="A41" s="1"/>
      <c r="B41" s="39"/>
      <c r="C41" s="39"/>
      <c r="D41" s="41"/>
    </row>
    <row r="42" spans="1:4" x14ac:dyDescent="0.25">
      <c r="A42" s="1" t="s">
        <v>69</v>
      </c>
      <c r="B42" s="39" t="s">
        <v>124</v>
      </c>
      <c r="C42" s="39"/>
      <c r="D42" s="41"/>
    </row>
    <row r="43" spans="1:4" x14ac:dyDescent="0.25">
      <c r="A43" s="1"/>
      <c r="B43" s="39" t="s">
        <v>125</v>
      </c>
      <c r="C43" s="39"/>
      <c r="D43" s="41"/>
    </row>
    <row r="44" spans="1:4" x14ac:dyDescent="0.25">
      <c r="A44" s="1"/>
      <c r="B44" s="39" t="s">
        <v>126</v>
      </c>
      <c r="C44" s="39"/>
      <c r="D44" s="41"/>
    </row>
    <row r="45" spans="1:4" x14ac:dyDescent="0.25">
      <c r="A45" s="1"/>
      <c r="B45" s="39"/>
      <c r="C45" s="39"/>
      <c r="D45" s="41"/>
    </row>
    <row r="46" spans="1:4" x14ac:dyDescent="0.25">
      <c r="A46" s="1"/>
      <c r="B46" s="39"/>
      <c r="C46" s="39"/>
      <c r="D46" s="41"/>
    </row>
    <row r="47" spans="1:4" x14ac:dyDescent="0.25">
      <c r="A47" s="1"/>
      <c r="B47" s="39" t="s">
        <v>70</v>
      </c>
      <c r="C47" s="39"/>
      <c r="D47" s="41"/>
    </row>
    <row r="48" spans="1:4" x14ac:dyDescent="0.25">
      <c r="A48" s="1"/>
      <c r="B48" s="39"/>
      <c r="C48" s="39"/>
      <c r="D48" s="41"/>
    </row>
    <row r="49" spans="1:4" x14ac:dyDescent="0.25">
      <c r="A49" s="1"/>
      <c r="B49" s="39"/>
      <c r="C49" s="39"/>
      <c r="D49" s="41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2025-02-21T09:50:50Z</dcterms:modified>
</cp:coreProperties>
</file>